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5970" windowHeight="1755" activeTab="2"/>
  </bookViews>
  <sheets>
    <sheet name="Sheet1" sheetId="2" r:id="rId1"/>
    <sheet name="Historicals" sheetId="1" r:id="rId2"/>
    <sheet name="Segmental forecast" sheetId="3" r:id="rId3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8" i="3"/>
  <c r="C240" s="1"/>
  <c r="D238"/>
  <c r="D240" s="1"/>
  <c r="E238"/>
  <c r="E240" s="1"/>
  <c r="F238"/>
  <c r="F240" s="1"/>
  <c r="G238"/>
  <c r="G240" s="1"/>
  <c r="H238"/>
  <c r="H240" s="1"/>
  <c r="I238"/>
  <c r="I240" s="1"/>
  <c r="B238"/>
  <c r="B240" s="1"/>
  <c r="C235"/>
  <c r="C237" s="1"/>
  <c r="D235"/>
  <c r="D237" s="1"/>
  <c r="E235"/>
  <c r="E237" s="1"/>
  <c r="F235"/>
  <c r="F237" s="1"/>
  <c r="G235"/>
  <c r="G237" s="1"/>
  <c r="H235"/>
  <c r="H237" s="1"/>
  <c r="I235"/>
  <c r="I237" s="1"/>
  <c r="B235"/>
  <c r="B237" s="1"/>
  <c r="C232"/>
  <c r="C234" s="1"/>
  <c r="D232"/>
  <c r="D234" s="1"/>
  <c r="E232"/>
  <c r="E234" s="1"/>
  <c r="F232"/>
  <c r="F234" s="1"/>
  <c r="G232"/>
  <c r="G234" s="1"/>
  <c r="H232"/>
  <c r="H234" s="1"/>
  <c r="I232"/>
  <c r="I234" s="1"/>
  <c r="B232"/>
  <c r="B234" s="1"/>
  <c r="C228"/>
  <c r="C231" s="1"/>
  <c r="D228"/>
  <c r="D230" s="1"/>
  <c r="E228"/>
  <c r="E230" s="1"/>
  <c r="F228"/>
  <c r="F230" s="1"/>
  <c r="G228"/>
  <c r="G230" s="1"/>
  <c r="H228"/>
  <c r="H230" s="1"/>
  <c r="I228"/>
  <c r="I230" s="1"/>
  <c r="B228"/>
  <c r="C215"/>
  <c r="D215"/>
  <c r="E215"/>
  <c r="F215"/>
  <c r="G215"/>
  <c r="H215"/>
  <c r="I215"/>
  <c r="B215"/>
  <c r="B217"/>
  <c r="C218" s="1"/>
  <c r="C220" s="1"/>
  <c r="C217"/>
  <c r="D217"/>
  <c r="D218" s="1"/>
  <c r="D220" s="1"/>
  <c r="E217"/>
  <c r="F217"/>
  <c r="G217"/>
  <c r="G218" s="1"/>
  <c r="G220" s="1"/>
  <c r="H217"/>
  <c r="I218" s="1"/>
  <c r="I220" s="1"/>
  <c r="I217"/>
  <c r="J217" s="1"/>
  <c r="B218"/>
  <c r="J218"/>
  <c r="B219"/>
  <c r="C219"/>
  <c r="D219"/>
  <c r="E219"/>
  <c r="F219"/>
  <c r="G219"/>
  <c r="H219"/>
  <c r="I219"/>
  <c r="K219"/>
  <c r="L219"/>
  <c r="K220"/>
  <c r="L220" s="1"/>
  <c r="M220" s="1"/>
  <c r="N220" s="1"/>
  <c r="B221"/>
  <c r="B222" s="1"/>
  <c r="B224" s="1"/>
  <c r="C221"/>
  <c r="D221"/>
  <c r="E221"/>
  <c r="F222" s="1"/>
  <c r="F224" s="1"/>
  <c r="F221"/>
  <c r="G222" s="1"/>
  <c r="G224" s="1"/>
  <c r="G221"/>
  <c r="H221"/>
  <c r="I221"/>
  <c r="J221" s="1"/>
  <c r="K221" s="1"/>
  <c r="H222"/>
  <c r="I222"/>
  <c r="J222"/>
  <c r="B223"/>
  <c r="C223"/>
  <c r="D223"/>
  <c r="E223"/>
  <c r="F223"/>
  <c r="G223"/>
  <c r="H223"/>
  <c r="I223"/>
  <c r="K223"/>
  <c r="K222" s="1"/>
  <c r="L223"/>
  <c r="M223" s="1"/>
  <c r="I224"/>
  <c r="K224"/>
  <c r="L224"/>
  <c r="M224" s="1"/>
  <c r="N224" s="1"/>
  <c r="B239"/>
  <c r="B229"/>
  <c r="C213"/>
  <c r="D213"/>
  <c r="E213"/>
  <c r="F213"/>
  <c r="G213"/>
  <c r="H213"/>
  <c r="I213"/>
  <c r="B213"/>
  <c r="B214" s="1"/>
  <c r="C211"/>
  <c r="D211"/>
  <c r="E211"/>
  <c r="F211"/>
  <c r="G211"/>
  <c r="H211"/>
  <c r="I211"/>
  <c r="B211"/>
  <c r="B212" s="1"/>
  <c r="C207"/>
  <c r="D207"/>
  <c r="E207"/>
  <c r="F207"/>
  <c r="G207"/>
  <c r="H207"/>
  <c r="I207"/>
  <c r="B207"/>
  <c r="C204"/>
  <c r="D204"/>
  <c r="E204"/>
  <c r="F204"/>
  <c r="G204"/>
  <c r="H204"/>
  <c r="I204"/>
  <c r="B204"/>
  <c r="B205" s="1"/>
  <c r="C201"/>
  <c r="D201"/>
  <c r="E201"/>
  <c r="F201"/>
  <c r="G201"/>
  <c r="H201"/>
  <c r="I201"/>
  <c r="B201"/>
  <c r="B202" s="1"/>
  <c r="C197"/>
  <c r="C200" s="1"/>
  <c r="D197"/>
  <c r="E197"/>
  <c r="F197"/>
  <c r="G197"/>
  <c r="H197"/>
  <c r="I197"/>
  <c r="B197"/>
  <c r="B198" s="1"/>
  <c r="C192"/>
  <c r="D192"/>
  <c r="E192"/>
  <c r="F192"/>
  <c r="G192"/>
  <c r="H192"/>
  <c r="I192"/>
  <c r="B192"/>
  <c r="C188"/>
  <c r="D188"/>
  <c r="E188"/>
  <c r="F188"/>
  <c r="G188"/>
  <c r="H188"/>
  <c r="I188"/>
  <c r="B188"/>
  <c r="C184"/>
  <c r="D184"/>
  <c r="E184"/>
  <c r="F184"/>
  <c r="G184"/>
  <c r="H184"/>
  <c r="I184"/>
  <c r="B184"/>
  <c r="C180"/>
  <c r="D180"/>
  <c r="E180"/>
  <c r="F180"/>
  <c r="G180"/>
  <c r="H180"/>
  <c r="I180"/>
  <c r="B180"/>
  <c r="C190"/>
  <c r="D190"/>
  <c r="E190"/>
  <c r="F190"/>
  <c r="G190"/>
  <c r="H190"/>
  <c r="I190"/>
  <c r="B190"/>
  <c r="B191" s="1"/>
  <c r="K193"/>
  <c r="L193" s="1"/>
  <c r="M193" s="1"/>
  <c r="N193" s="1"/>
  <c r="K192"/>
  <c r="J191"/>
  <c r="K189"/>
  <c r="L189" s="1"/>
  <c r="M189" s="1"/>
  <c r="N189" s="1"/>
  <c r="C186"/>
  <c r="D186"/>
  <c r="E186"/>
  <c r="F186"/>
  <c r="G186"/>
  <c r="H186"/>
  <c r="I186"/>
  <c r="B186"/>
  <c r="B187" s="1"/>
  <c r="C182"/>
  <c r="D182"/>
  <c r="E182"/>
  <c r="F182"/>
  <c r="G182"/>
  <c r="H182"/>
  <c r="I182"/>
  <c r="B182"/>
  <c r="C178"/>
  <c r="D178"/>
  <c r="E178"/>
  <c r="F178"/>
  <c r="G178"/>
  <c r="H178"/>
  <c r="I178"/>
  <c r="B183"/>
  <c r="B178"/>
  <c r="B179" s="1"/>
  <c r="C176"/>
  <c r="D176"/>
  <c r="E176"/>
  <c r="F176"/>
  <c r="G176"/>
  <c r="H176"/>
  <c r="I176"/>
  <c r="B176"/>
  <c r="B177" s="1"/>
  <c r="C172"/>
  <c r="D172"/>
  <c r="E172"/>
  <c r="F172"/>
  <c r="G172"/>
  <c r="H172"/>
  <c r="I172"/>
  <c r="B172"/>
  <c r="C169"/>
  <c r="D169"/>
  <c r="E169"/>
  <c r="F169"/>
  <c r="G169"/>
  <c r="H169"/>
  <c r="I169"/>
  <c r="B169"/>
  <c r="C166"/>
  <c r="D166"/>
  <c r="E166"/>
  <c r="F166"/>
  <c r="G166"/>
  <c r="H166"/>
  <c r="I166"/>
  <c r="B166"/>
  <c r="C162"/>
  <c r="D162"/>
  <c r="E162"/>
  <c r="F162"/>
  <c r="G162"/>
  <c r="H162"/>
  <c r="I162"/>
  <c r="B162"/>
  <c r="C149"/>
  <c r="D149"/>
  <c r="E149"/>
  <c r="F149"/>
  <c r="G149"/>
  <c r="H149"/>
  <c r="I149"/>
  <c r="B149"/>
  <c r="C147"/>
  <c r="D147"/>
  <c r="E147"/>
  <c r="F147"/>
  <c r="G147"/>
  <c r="H147"/>
  <c r="I147"/>
  <c r="B147"/>
  <c r="J148"/>
  <c r="K149"/>
  <c r="L149" s="1"/>
  <c r="M149" s="1"/>
  <c r="N149" s="1"/>
  <c r="K150"/>
  <c r="L150" s="1"/>
  <c r="B151"/>
  <c r="C151"/>
  <c r="D151"/>
  <c r="E151"/>
  <c r="F151"/>
  <c r="G151"/>
  <c r="H151"/>
  <c r="I151"/>
  <c r="B152"/>
  <c r="J152"/>
  <c r="B153"/>
  <c r="C153"/>
  <c r="D153"/>
  <c r="E153"/>
  <c r="F153"/>
  <c r="G153"/>
  <c r="H153"/>
  <c r="I153"/>
  <c r="K153"/>
  <c r="L153" s="1"/>
  <c r="K154"/>
  <c r="B155"/>
  <c r="C155"/>
  <c r="D155"/>
  <c r="E155"/>
  <c r="F155"/>
  <c r="G155"/>
  <c r="H155"/>
  <c r="I155"/>
  <c r="J156"/>
  <c r="B157"/>
  <c r="C157"/>
  <c r="D157"/>
  <c r="E157"/>
  <c r="F157"/>
  <c r="G157"/>
  <c r="H157"/>
  <c r="I157"/>
  <c r="K157"/>
  <c r="L157" s="1"/>
  <c r="K158"/>
  <c r="L158" s="1"/>
  <c r="M158" s="1"/>
  <c r="N158" s="1"/>
  <c r="C145"/>
  <c r="D145"/>
  <c r="E145"/>
  <c r="F145"/>
  <c r="G145"/>
  <c r="H145"/>
  <c r="I145"/>
  <c r="B145"/>
  <c r="B146" s="1"/>
  <c r="C126"/>
  <c r="D126"/>
  <c r="E126"/>
  <c r="F126"/>
  <c r="G126"/>
  <c r="H126"/>
  <c r="I126"/>
  <c r="B126"/>
  <c r="C122"/>
  <c r="D122"/>
  <c r="E122"/>
  <c r="F122"/>
  <c r="G122"/>
  <c r="H122"/>
  <c r="I122"/>
  <c r="B122"/>
  <c r="C118"/>
  <c r="D118"/>
  <c r="E118"/>
  <c r="F118"/>
  <c r="G118"/>
  <c r="H118"/>
  <c r="I118"/>
  <c r="B118"/>
  <c r="C141"/>
  <c r="D141"/>
  <c r="E141"/>
  <c r="F141"/>
  <c r="G141"/>
  <c r="H141"/>
  <c r="I141"/>
  <c r="B141"/>
  <c r="C138"/>
  <c r="D138"/>
  <c r="E138"/>
  <c r="F138"/>
  <c r="G138"/>
  <c r="H138"/>
  <c r="I138"/>
  <c r="B138"/>
  <c r="C135"/>
  <c r="D135"/>
  <c r="E135"/>
  <c r="F135"/>
  <c r="G135"/>
  <c r="H135"/>
  <c r="I135"/>
  <c r="B135"/>
  <c r="B136" s="1"/>
  <c r="C131"/>
  <c r="D131"/>
  <c r="D134" s="1"/>
  <c r="E131"/>
  <c r="F131"/>
  <c r="F134" s="1"/>
  <c r="G131"/>
  <c r="H131"/>
  <c r="H134" s="1"/>
  <c r="I131"/>
  <c r="I134" s="1"/>
  <c r="J134" s="1"/>
  <c r="B131"/>
  <c r="B132" s="1"/>
  <c r="C124"/>
  <c r="D124"/>
  <c r="E124"/>
  <c r="F124"/>
  <c r="G124"/>
  <c r="H124"/>
  <c r="I124"/>
  <c r="B124"/>
  <c r="B125" s="1"/>
  <c r="C120"/>
  <c r="D120"/>
  <c r="E120"/>
  <c r="F120"/>
  <c r="G120"/>
  <c r="H120"/>
  <c r="I120"/>
  <c r="B120"/>
  <c r="B121" s="1"/>
  <c r="C116"/>
  <c r="D116"/>
  <c r="E116"/>
  <c r="F116"/>
  <c r="G116"/>
  <c r="H116"/>
  <c r="I116"/>
  <c r="B116"/>
  <c r="B117" s="1"/>
  <c r="B119" s="1"/>
  <c r="C114"/>
  <c r="D114"/>
  <c r="E114"/>
  <c r="F114"/>
  <c r="G114"/>
  <c r="H114"/>
  <c r="I114"/>
  <c r="B114"/>
  <c r="C115" s="1"/>
  <c r="B91"/>
  <c r="C95"/>
  <c r="D95"/>
  <c r="E95"/>
  <c r="F95"/>
  <c r="G95"/>
  <c r="H95"/>
  <c r="I95"/>
  <c r="B95"/>
  <c r="D91"/>
  <c r="E91"/>
  <c r="F91"/>
  <c r="G91"/>
  <c r="H91"/>
  <c r="I91"/>
  <c r="C91"/>
  <c r="C87"/>
  <c r="D87"/>
  <c r="E87"/>
  <c r="F87"/>
  <c r="G87"/>
  <c r="H87"/>
  <c r="I87"/>
  <c r="B87"/>
  <c r="C110"/>
  <c r="D110"/>
  <c r="E110"/>
  <c r="F110"/>
  <c r="G110"/>
  <c r="H110"/>
  <c r="I110"/>
  <c r="B110"/>
  <c r="B111" s="1"/>
  <c r="C107"/>
  <c r="D107"/>
  <c r="E107"/>
  <c r="F107"/>
  <c r="G107"/>
  <c r="H107"/>
  <c r="I107"/>
  <c r="B107"/>
  <c r="C104"/>
  <c r="D104"/>
  <c r="D97" s="1"/>
  <c r="E104"/>
  <c r="F104"/>
  <c r="G104"/>
  <c r="H104"/>
  <c r="I104"/>
  <c r="B104"/>
  <c r="B105" s="1"/>
  <c r="C100"/>
  <c r="D100"/>
  <c r="D103" s="1"/>
  <c r="E100"/>
  <c r="F100"/>
  <c r="F103" s="1"/>
  <c r="G100"/>
  <c r="H100"/>
  <c r="H103" s="1"/>
  <c r="I100"/>
  <c r="B100"/>
  <c r="B101" s="1"/>
  <c r="C93"/>
  <c r="D93"/>
  <c r="E93"/>
  <c r="F93"/>
  <c r="G93"/>
  <c r="H93"/>
  <c r="I93"/>
  <c r="B93"/>
  <c r="B94" s="1"/>
  <c r="B96" s="1"/>
  <c r="C89"/>
  <c r="D89"/>
  <c r="E89"/>
  <c r="F89"/>
  <c r="G89"/>
  <c r="H89"/>
  <c r="I89"/>
  <c r="B89"/>
  <c r="B90" s="1"/>
  <c r="C85"/>
  <c r="D85"/>
  <c r="E85"/>
  <c r="F85"/>
  <c r="G85"/>
  <c r="H85"/>
  <c r="I85"/>
  <c r="B85"/>
  <c r="C83"/>
  <c r="D83"/>
  <c r="E83"/>
  <c r="F83"/>
  <c r="G83"/>
  <c r="H83"/>
  <c r="I83"/>
  <c r="B83"/>
  <c r="C84" s="1"/>
  <c r="C64"/>
  <c r="D64"/>
  <c r="E64"/>
  <c r="F64"/>
  <c r="G64"/>
  <c r="H64"/>
  <c r="I64"/>
  <c r="B64"/>
  <c r="C60"/>
  <c r="D60"/>
  <c r="E60"/>
  <c r="F60"/>
  <c r="G60"/>
  <c r="H60"/>
  <c r="I60"/>
  <c r="B60"/>
  <c r="C56"/>
  <c r="D56"/>
  <c r="E56"/>
  <c r="F56"/>
  <c r="G56"/>
  <c r="H56"/>
  <c r="I56"/>
  <c r="B56"/>
  <c r="C29"/>
  <c r="D29"/>
  <c r="E29"/>
  <c r="F29"/>
  <c r="G29"/>
  <c r="H29"/>
  <c r="I29"/>
  <c r="B29"/>
  <c r="C79"/>
  <c r="D79"/>
  <c r="E79"/>
  <c r="F79"/>
  <c r="G79"/>
  <c r="H79"/>
  <c r="I79"/>
  <c r="B79"/>
  <c r="C80" s="1"/>
  <c r="C76"/>
  <c r="D76"/>
  <c r="E76"/>
  <c r="F76"/>
  <c r="G76"/>
  <c r="H76"/>
  <c r="I76"/>
  <c r="B76"/>
  <c r="B77" s="1"/>
  <c r="C73"/>
  <c r="D73"/>
  <c r="E73"/>
  <c r="F73"/>
  <c r="G73"/>
  <c r="H73"/>
  <c r="I73"/>
  <c r="B73"/>
  <c r="C69"/>
  <c r="D69"/>
  <c r="E69"/>
  <c r="F69"/>
  <c r="G69"/>
  <c r="H69"/>
  <c r="H72" s="1"/>
  <c r="I69"/>
  <c r="B69"/>
  <c r="B70" s="1"/>
  <c r="C62"/>
  <c r="D62"/>
  <c r="E62"/>
  <c r="F62"/>
  <c r="G62"/>
  <c r="H62"/>
  <c r="I62"/>
  <c r="C58"/>
  <c r="D58"/>
  <c r="E58"/>
  <c r="F58"/>
  <c r="G58"/>
  <c r="H58"/>
  <c r="I58"/>
  <c r="C54"/>
  <c r="D54"/>
  <c r="E55" s="1"/>
  <c r="E54"/>
  <c r="F54"/>
  <c r="G54"/>
  <c r="H54"/>
  <c r="I54"/>
  <c r="B62"/>
  <c r="B63" s="1"/>
  <c r="B58"/>
  <c r="B59" s="1"/>
  <c r="B54"/>
  <c r="B55" s="1"/>
  <c r="B57" s="1"/>
  <c r="C52"/>
  <c r="D52"/>
  <c r="E52"/>
  <c r="F52"/>
  <c r="G52"/>
  <c r="H52"/>
  <c r="I52"/>
  <c r="B52"/>
  <c r="B53" s="1"/>
  <c r="A210"/>
  <c r="K216"/>
  <c r="L216" s="1"/>
  <c r="M216" s="1"/>
  <c r="N216" s="1"/>
  <c r="K215"/>
  <c r="L215" s="1"/>
  <c r="J214"/>
  <c r="A175"/>
  <c r="K188"/>
  <c r="J187"/>
  <c r="K185"/>
  <c r="L185" s="1"/>
  <c r="M185" s="1"/>
  <c r="N185" s="1"/>
  <c r="K184"/>
  <c r="J183"/>
  <c r="K181"/>
  <c r="L181" s="1"/>
  <c r="M181" s="1"/>
  <c r="N181" s="1"/>
  <c r="K180"/>
  <c r="J179"/>
  <c r="A144"/>
  <c r="G159"/>
  <c r="A113"/>
  <c r="K127"/>
  <c r="L127" s="1"/>
  <c r="M127" s="1"/>
  <c r="N127" s="1"/>
  <c r="K126"/>
  <c r="L126" s="1"/>
  <c r="J125"/>
  <c r="K123"/>
  <c r="L123" s="1"/>
  <c r="M123" s="1"/>
  <c r="N123" s="1"/>
  <c r="K122"/>
  <c r="L122" s="1"/>
  <c r="J121"/>
  <c r="K119"/>
  <c r="L119" s="1"/>
  <c r="M119" s="1"/>
  <c r="N119" s="1"/>
  <c r="K118"/>
  <c r="L118" s="1"/>
  <c r="M118" s="1"/>
  <c r="J117"/>
  <c r="A82"/>
  <c r="K96"/>
  <c r="L96" s="1"/>
  <c r="K95"/>
  <c r="L95" s="1"/>
  <c r="M95" s="1"/>
  <c r="N95" s="1"/>
  <c r="J94"/>
  <c r="K92"/>
  <c r="L92" s="1"/>
  <c r="M92" s="1"/>
  <c r="N92" s="1"/>
  <c r="K91"/>
  <c r="J90"/>
  <c r="K88"/>
  <c r="L88" s="1"/>
  <c r="M88" s="1"/>
  <c r="N88" s="1"/>
  <c r="K87"/>
  <c r="J86"/>
  <c r="A51"/>
  <c r="A20"/>
  <c r="K65"/>
  <c r="L65" s="1"/>
  <c r="M65" s="1"/>
  <c r="N65" s="1"/>
  <c r="K64"/>
  <c r="L64" s="1"/>
  <c r="J63"/>
  <c r="K61"/>
  <c r="L61" s="1"/>
  <c r="M61" s="1"/>
  <c r="N61" s="1"/>
  <c r="K60"/>
  <c r="L60" s="1"/>
  <c r="J59"/>
  <c r="K57"/>
  <c r="L57" s="1"/>
  <c r="M57" s="1"/>
  <c r="N57" s="1"/>
  <c r="K56"/>
  <c r="L56" s="1"/>
  <c r="J55"/>
  <c r="C222" l="1"/>
  <c r="C224" s="1"/>
  <c r="H218"/>
  <c r="H220" s="1"/>
  <c r="E218"/>
  <c r="E220" s="1"/>
  <c r="H224"/>
  <c r="D222"/>
  <c r="D224" s="1"/>
  <c r="F218"/>
  <c r="F220" s="1"/>
  <c r="B230"/>
  <c r="B220"/>
  <c r="C230"/>
  <c r="N223"/>
  <c r="N222" s="1"/>
  <c r="M222"/>
  <c r="L221"/>
  <c r="L218"/>
  <c r="K191"/>
  <c r="L222"/>
  <c r="E222"/>
  <c r="E224" s="1"/>
  <c r="M219"/>
  <c r="K218"/>
  <c r="K217" s="1"/>
  <c r="L217" s="1"/>
  <c r="E231"/>
  <c r="C187"/>
  <c r="L192"/>
  <c r="M192" s="1"/>
  <c r="N192" s="1"/>
  <c r="N191" s="1"/>
  <c r="D90"/>
  <c r="D92" s="1"/>
  <c r="D139"/>
  <c r="C206"/>
  <c r="F183"/>
  <c r="F185" s="1"/>
  <c r="D179"/>
  <c r="D181" s="1"/>
  <c r="J89"/>
  <c r="I53"/>
  <c r="I142"/>
  <c r="D121"/>
  <c r="D123" s="1"/>
  <c r="D191"/>
  <c r="D193" s="1"/>
  <c r="F159"/>
  <c r="I115"/>
  <c r="D99"/>
  <c r="J116"/>
  <c r="J124"/>
  <c r="G199"/>
  <c r="G203"/>
  <c r="G206"/>
  <c r="G209"/>
  <c r="I86"/>
  <c r="I88" s="1"/>
  <c r="C59"/>
  <c r="C61" s="1"/>
  <c r="B199"/>
  <c r="B203"/>
  <c r="B206"/>
  <c r="B209"/>
  <c r="D66"/>
  <c r="D68" s="1"/>
  <c r="D199"/>
  <c r="D203"/>
  <c r="D206"/>
  <c r="D209"/>
  <c r="E199"/>
  <c r="E203"/>
  <c r="E206"/>
  <c r="E209"/>
  <c r="H191"/>
  <c r="H193" s="1"/>
  <c r="E183"/>
  <c r="E185" s="1"/>
  <c r="E187"/>
  <c r="E189" s="1"/>
  <c r="C203"/>
  <c r="C209"/>
  <c r="H55"/>
  <c r="H57" s="1"/>
  <c r="H163"/>
  <c r="H173"/>
  <c r="H187"/>
  <c r="H189" s="1"/>
  <c r="F191"/>
  <c r="F193" s="1"/>
  <c r="F199"/>
  <c r="F203"/>
  <c r="F206"/>
  <c r="F209"/>
  <c r="H199"/>
  <c r="H203"/>
  <c r="H206"/>
  <c r="H209"/>
  <c r="I77"/>
  <c r="I146"/>
  <c r="I199"/>
  <c r="I203"/>
  <c r="I206"/>
  <c r="I209"/>
  <c r="H156"/>
  <c r="H158" s="1"/>
  <c r="C199"/>
  <c r="I187"/>
  <c r="I189" s="1"/>
  <c r="I55"/>
  <c r="I57" s="1"/>
  <c r="J155"/>
  <c r="L191"/>
  <c r="J190"/>
  <c r="K190" s="1"/>
  <c r="J62"/>
  <c r="D105"/>
  <c r="D117"/>
  <c r="D119" s="1"/>
  <c r="C139"/>
  <c r="F177"/>
  <c r="G148"/>
  <c r="G150" s="1"/>
  <c r="E191"/>
  <c r="E193" s="1"/>
  <c r="B193"/>
  <c r="I191"/>
  <c r="I193" s="1"/>
  <c r="G191"/>
  <c r="G193" s="1"/>
  <c r="M191"/>
  <c r="C191"/>
  <c r="C193" s="1"/>
  <c r="I121"/>
  <c r="I123" s="1"/>
  <c r="F55"/>
  <c r="F57" s="1"/>
  <c r="D108"/>
  <c r="H212"/>
  <c r="I90"/>
  <c r="I92" s="1"/>
  <c r="H117"/>
  <c r="H119" s="1"/>
  <c r="H142"/>
  <c r="C167"/>
  <c r="C97"/>
  <c r="C99" s="1"/>
  <c r="C121"/>
  <c r="C123" s="1"/>
  <c r="C70"/>
  <c r="D70"/>
  <c r="D101"/>
  <c r="D115"/>
  <c r="B72"/>
  <c r="C55"/>
  <c r="C57" s="1"/>
  <c r="D59"/>
  <c r="D61" s="1"/>
  <c r="B115"/>
  <c r="F66"/>
  <c r="F68" s="1"/>
  <c r="B80"/>
  <c r="J54"/>
  <c r="C136"/>
  <c r="H97"/>
  <c r="H99" s="1"/>
  <c r="I80"/>
  <c r="G152"/>
  <c r="G154" s="1"/>
  <c r="E148"/>
  <c r="E150" s="1"/>
  <c r="B84"/>
  <c r="B189"/>
  <c r="D142"/>
  <c r="G160"/>
  <c r="D214"/>
  <c r="D216" s="1"/>
  <c r="B154"/>
  <c r="C152"/>
  <c r="C154" s="1"/>
  <c r="C189"/>
  <c r="C194"/>
  <c r="C196" s="1"/>
  <c r="I148"/>
  <c r="I150" s="1"/>
  <c r="H164"/>
  <c r="H168"/>
  <c r="H171"/>
  <c r="H174"/>
  <c r="H225"/>
  <c r="H227" s="1"/>
  <c r="J120"/>
  <c r="F233"/>
  <c r="F236"/>
  <c r="F239"/>
  <c r="H53"/>
  <c r="H59"/>
  <c r="H61" s="1"/>
  <c r="G63"/>
  <c r="G65" s="1"/>
  <c r="G74"/>
  <c r="G77"/>
  <c r="H80"/>
  <c r="H84"/>
  <c r="H86"/>
  <c r="H88" s="1"/>
  <c r="G90"/>
  <c r="G92" s="1"/>
  <c r="G94"/>
  <c r="G96" s="1"/>
  <c r="G101"/>
  <c r="G97"/>
  <c r="G99" s="1"/>
  <c r="H108"/>
  <c r="G115"/>
  <c r="H121"/>
  <c r="H123" s="1"/>
  <c r="G125"/>
  <c r="G127" s="1"/>
  <c r="G132"/>
  <c r="G128"/>
  <c r="G130" s="1"/>
  <c r="G139"/>
  <c r="H146"/>
  <c r="I156"/>
  <c r="I158" s="1"/>
  <c r="C148"/>
  <c r="C150" s="1"/>
  <c r="C164"/>
  <c r="D167"/>
  <c r="C171"/>
  <c r="C174"/>
  <c r="I94"/>
  <c r="I96" s="1"/>
  <c r="E164"/>
  <c r="E168"/>
  <c r="E171"/>
  <c r="E174"/>
  <c r="B128"/>
  <c r="B130" s="1"/>
  <c r="E156"/>
  <c r="E158" s="1"/>
  <c r="H74"/>
  <c r="I152"/>
  <c r="I154" s="1"/>
  <c r="F164"/>
  <c r="F168"/>
  <c r="F171"/>
  <c r="F174"/>
  <c r="H125"/>
  <c r="H127" s="1"/>
  <c r="H148"/>
  <c r="H150" s="1"/>
  <c r="G164"/>
  <c r="G168"/>
  <c r="G171"/>
  <c r="G174"/>
  <c r="G103"/>
  <c r="G84"/>
  <c r="H115"/>
  <c r="G136"/>
  <c r="J147"/>
  <c r="I164"/>
  <c r="I168"/>
  <c r="I171"/>
  <c r="I174"/>
  <c r="H94"/>
  <c r="H96" s="1"/>
  <c r="F170"/>
  <c r="E152"/>
  <c r="E154" s="1"/>
  <c r="B164"/>
  <c r="B168"/>
  <c r="B171"/>
  <c r="B174"/>
  <c r="H101"/>
  <c r="H63"/>
  <c r="H65" s="1"/>
  <c r="E167"/>
  <c r="G80"/>
  <c r="F152"/>
  <c r="D164"/>
  <c r="D168"/>
  <c r="D171"/>
  <c r="D174"/>
  <c r="D233"/>
  <c r="E239"/>
  <c r="B61"/>
  <c r="D55"/>
  <c r="D57" s="1"/>
  <c r="I111"/>
  <c r="I117"/>
  <c r="I119" s="1"/>
  <c r="C156"/>
  <c r="C158" s="1"/>
  <c r="B181"/>
  <c r="C168"/>
  <c r="G214"/>
  <c r="G216" s="1"/>
  <c r="D156"/>
  <c r="D158" s="1"/>
  <c r="D148"/>
  <c r="D150" s="1"/>
  <c r="K183"/>
  <c r="G200"/>
  <c r="H236"/>
  <c r="H239"/>
  <c r="F53"/>
  <c r="G55"/>
  <c r="G57" s="1"/>
  <c r="F59"/>
  <c r="F61" s="1"/>
  <c r="E66"/>
  <c r="E68" s="1"/>
  <c r="E84"/>
  <c r="E86"/>
  <c r="E88" s="1"/>
  <c r="E94"/>
  <c r="E96" s="1"/>
  <c r="F108"/>
  <c r="F115"/>
  <c r="E117"/>
  <c r="E119" s="1"/>
  <c r="F121"/>
  <c r="F123" s="1"/>
  <c r="E125"/>
  <c r="E127" s="1"/>
  <c r="F132"/>
  <c r="F142"/>
  <c r="E146"/>
  <c r="G156"/>
  <c r="G158" s="1"/>
  <c r="J151"/>
  <c r="F198"/>
  <c r="E194"/>
  <c r="E196" s="1"/>
  <c r="F154"/>
  <c r="D200"/>
  <c r="B216"/>
  <c r="B65"/>
  <c r="I59"/>
  <c r="I61" s="1"/>
  <c r="H105"/>
  <c r="K152"/>
  <c r="D165"/>
  <c r="L148"/>
  <c r="M150"/>
  <c r="L156"/>
  <c r="M157"/>
  <c r="M153"/>
  <c r="E71"/>
  <c r="E106"/>
  <c r="E137"/>
  <c r="F74"/>
  <c r="F86"/>
  <c r="F88" s="1"/>
  <c r="K121"/>
  <c r="E165"/>
  <c r="G194"/>
  <c r="G196" s="1"/>
  <c r="I198"/>
  <c r="F208"/>
  <c r="E212"/>
  <c r="D231"/>
  <c r="C225"/>
  <c r="C227" s="1"/>
  <c r="F63"/>
  <c r="F65" s="1"/>
  <c r="F71"/>
  <c r="F75"/>
  <c r="F78"/>
  <c r="F90"/>
  <c r="F92" s="1"/>
  <c r="F101"/>
  <c r="F106"/>
  <c r="F109"/>
  <c r="F112"/>
  <c r="G117"/>
  <c r="G119" s="1"/>
  <c r="G121"/>
  <c r="G123" s="1"/>
  <c r="F125"/>
  <c r="F127" s="1"/>
  <c r="F133"/>
  <c r="F128"/>
  <c r="F130" s="1"/>
  <c r="F140"/>
  <c r="F143"/>
  <c r="G146"/>
  <c r="B156"/>
  <c r="B158" s="1"/>
  <c r="L154"/>
  <c r="M154" s="1"/>
  <c r="N154" s="1"/>
  <c r="D152"/>
  <c r="D154" s="1"/>
  <c r="F148"/>
  <c r="F150" s="1"/>
  <c r="E112"/>
  <c r="E108"/>
  <c r="F146"/>
  <c r="C170"/>
  <c r="B165"/>
  <c r="B173"/>
  <c r="H179"/>
  <c r="H181" s="1"/>
  <c r="H198"/>
  <c r="F202"/>
  <c r="G71"/>
  <c r="G75"/>
  <c r="G78"/>
  <c r="G81"/>
  <c r="G102"/>
  <c r="G106"/>
  <c r="G109"/>
  <c r="G112"/>
  <c r="G133"/>
  <c r="G137"/>
  <c r="G140"/>
  <c r="G143"/>
  <c r="K156"/>
  <c r="E78"/>
  <c r="E102"/>
  <c r="E140"/>
  <c r="F84"/>
  <c r="B159"/>
  <c r="B160" s="1"/>
  <c r="G167"/>
  <c r="G177"/>
  <c r="C183"/>
  <c r="C185" s="1"/>
  <c r="E205"/>
  <c r="D208"/>
  <c r="B231"/>
  <c r="H71"/>
  <c r="H75"/>
  <c r="H78"/>
  <c r="H81"/>
  <c r="H102"/>
  <c r="H109"/>
  <c r="H112"/>
  <c r="H133"/>
  <c r="H137"/>
  <c r="H140"/>
  <c r="H143"/>
  <c r="I71"/>
  <c r="I75"/>
  <c r="I78"/>
  <c r="J78" s="1"/>
  <c r="K78" s="1"/>
  <c r="L78" s="1"/>
  <c r="M78" s="1"/>
  <c r="N78" s="1"/>
  <c r="I81"/>
  <c r="J81" s="1"/>
  <c r="K81" s="1"/>
  <c r="L81" s="1"/>
  <c r="L80" s="1"/>
  <c r="J85"/>
  <c r="J93"/>
  <c r="I102"/>
  <c r="I106"/>
  <c r="I109"/>
  <c r="J109" s="1"/>
  <c r="K109" s="1"/>
  <c r="L109" s="1"/>
  <c r="M109" s="1"/>
  <c r="N109" s="1"/>
  <c r="I133"/>
  <c r="I137"/>
  <c r="I140"/>
  <c r="J140" s="1"/>
  <c r="K140" s="1"/>
  <c r="L140" s="1"/>
  <c r="M140" s="1"/>
  <c r="N140" s="1"/>
  <c r="I143"/>
  <c r="J143" s="1"/>
  <c r="K143" s="1"/>
  <c r="E75"/>
  <c r="E109"/>
  <c r="K86"/>
  <c r="K90"/>
  <c r="F117"/>
  <c r="F119" s="1"/>
  <c r="G170"/>
  <c r="E179"/>
  <c r="E181" s="1"/>
  <c r="I183"/>
  <c r="I185" s="1"/>
  <c r="K187"/>
  <c r="E200"/>
  <c r="C205"/>
  <c r="I212"/>
  <c r="H214"/>
  <c r="H216" s="1"/>
  <c r="H229"/>
  <c r="G233"/>
  <c r="G239"/>
  <c r="B71"/>
  <c r="B75"/>
  <c r="B78"/>
  <c r="B81"/>
  <c r="B102"/>
  <c r="B109"/>
  <c r="B112"/>
  <c r="B133"/>
  <c r="B137"/>
  <c r="B140"/>
  <c r="B143"/>
  <c r="F156"/>
  <c r="F158" s="1"/>
  <c r="H152"/>
  <c r="H154" s="1"/>
  <c r="B148"/>
  <c r="B150" s="1"/>
  <c r="F77"/>
  <c r="E105"/>
  <c r="C71"/>
  <c r="C75"/>
  <c r="C78"/>
  <c r="C81"/>
  <c r="C102"/>
  <c r="C106"/>
  <c r="C109"/>
  <c r="C112"/>
  <c r="C137"/>
  <c r="C140"/>
  <c r="C143"/>
  <c r="K148"/>
  <c r="E81"/>
  <c r="E70"/>
  <c r="F111"/>
  <c r="G59"/>
  <c r="G61" s="1"/>
  <c r="E111"/>
  <c r="K125"/>
  <c r="G163"/>
  <c r="E170"/>
  <c r="E173"/>
  <c r="C177"/>
  <c r="K179"/>
  <c r="H183"/>
  <c r="H185" s="1"/>
  <c r="F214"/>
  <c r="F216" s="1"/>
  <c r="E236"/>
  <c r="D53"/>
  <c r="D63"/>
  <c r="D65" s="1"/>
  <c r="D71"/>
  <c r="D75"/>
  <c r="D78"/>
  <c r="D81"/>
  <c r="D102"/>
  <c r="D106"/>
  <c r="D109"/>
  <c r="D112"/>
  <c r="D133"/>
  <c r="D137"/>
  <c r="D140"/>
  <c r="D143"/>
  <c r="L63"/>
  <c r="M64"/>
  <c r="L125"/>
  <c r="M126"/>
  <c r="N126" s="1"/>
  <c r="N125" s="1"/>
  <c r="M215"/>
  <c r="M214" s="1"/>
  <c r="L214"/>
  <c r="L94"/>
  <c r="M96"/>
  <c r="B185"/>
  <c r="E57"/>
  <c r="E74"/>
  <c r="F136"/>
  <c r="F167"/>
  <c r="K214"/>
  <c r="C233"/>
  <c r="I74"/>
  <c r="K94"/>
  <c r="F97"/>
  <c r="F99" s="1"/>
  <c r="C101"/>
  <c r="G105"/>
  <c r="G111"/>
  <c r="E115"/>
  <c r="E121"/>
  <c r="E123" s="1"/>
  <c r="E134"/>
  <c r="B163"/>
  <c r="B167"/>
  <c r="D170"/>
  <c r="G173"/>
  <c r="I177"/>
  <c r="G179"/>
  <c r="G181" s="1"/>
  <c r="D202"/>
  <c r="G208"/>
  <c r="G212"/>
  <c r="E214"/>
  <c r="E216" s="1"/>
  <c r="C229"/>
  <c r="D236"/>
  <c r="I236"/>
  <c r="C53"/>
  <c r="E59"/>
  <c r="E61" s="1"/>
  <c r="C63"/>
  <c r="C65" s="1"/>
  <c r="C86"/>
  <c r="C88" s="1"/>
  <c r="C90"/>
  <c r="C92" s="1"/>
  <c r="D94"/>
  <c r="D96" s="1"/>
  <c r="C125"/>
  <c r="C127" s="1"/>
  <c r="C132"/>
  <c r="C133"/>
  <c r="C146"/>
  <c r="J178"/>
  <c r="L87"/>
  <c r="I108"/>
  <c r="H139"/>
  <c r="I163"/>
  <c r="I165"/>
  <c r="J165" s="1"/>
  <c r="K165" s="1"/>
  <c r="I167"/>
  <c r="H170"/>
  <c r="F173"/>
  <c r="L184"/>
  <c r="M184" s="1"/>
  <c r="M183" s="1"/>
  <c r="G187"/>
  <c r="G189" s="1"/>
  <c r="L188"/>
  <c r="M188" s="1"/>
  <c r="N188" s="1"/>
  <c r="N187" s="1"/>
  <c r="G198"/>
  <c r="E202"/>
  <c r="G205"/>
  <c r="E208"/>
  <c r="I214"/>
  <c r="I216" s="1"/>
  <c r="I229"/>
  <c r="K63"/>
  <c r="I239"/>
  <c r="E133"/>
  <c r="E143"/>
  <c r="C202"/>
  <c r="I173"/>
  <c r="F179"/>
  <c r="F181" s="1"/>
  <c r="G225"/>
  <c r="G227" s="1"/>
  <c r="F81"/>
  <c r="F102"/>
  <c r="F137"/>
  <c r="I70"/>
  <c r="H77"/>
  <c r="B103"/>
  <c r="K117"/>
  <c r="D173"/>
  <c r="E177"/>
  <c r="C179"/>
  <c r="C181" s="1"/>
  <c r="D187"/>
  <c r="D189" s="1"/>
  <c r="I194"/>
  <c r="I196" s="1"/>
  <c r="F205"/>
  <c r="D212"/>
  <c r="C212"/>
  <c r="J213"/>
  <c r="G229"/>
  <c r="E233"/>
  <c r="G236"/>
  <c r="D205"/>
  <c r="H106"/>
  <c r="D183"/>
  <c r="D185" s="1"/>
  <c r="H177"/>
  <c r="I112"/>
  <c r="J112" s="1"/>
  <c r="K112" s="1"/>
  <c r="H233"/>
  <c r="C163"/>
  <c r="D229"/>
  <c r="B106"/>
  <c r="B127"/>
  <c r="B123"/>
  <c r="D125"/>
  <c r="D127" s="1"/>
  <c r="C117"/>
  <c r="C119" s="1"/>
  <c r="C103"/>
  <c r="C105"/>
  <c r="B97"/>
  <c r="B99" s="1"/>
  <c r="B92"/>
  <c r="D86"/>
  <c r="D88" s="1"/>
  <c r="E63"/>
  <c r="E65" s="1"/>
  <c r="J58"/>
  <c r="E53"/>
  <c r="F212"/>
  <c r="C214"/>
  <c r="C216" s="1"/>
  <c r="B225"/>
  <c r="B227" s="1"/>
  <c r="F229"/>
  <c r="B233"/>
  <c r="C236"/>
  <c r="D239"/>
  <c r="I225"/>
  <c r="I227" s="1"/>
  <c r="E229"/>
  <c r="I233"/>
  <c r="B236"/>
  <c r="C239"/>
  <c r="I231"/>
  <c r="J231" s="1"/>
  <c r="F225"/>
  <c r="F227" s="1"/>
  <c r="H231"/>
  <c r="E225"/>
  <c r="E227" s="1"/>
  <c r="G231"/>
  <c r="D225"/>
  <c r="D227" s="1"/>
  <c r="F231"/>
  <c r="M187"/>
  <c r="D177"/>
  <c r="F187"/>
  <c r="F189" s="1"/>
  <c r="C208"/>
  <c r="I179"/>
  <c r="I181" s="1"/>
  <c r="G183"/>
  <c r="G185" s="1"/>
  <c r="J186"/>
  <c r="H194"/>
  <c r="H196" s="1"/>
  <c r="D198"/>
  <c r="B200"/>
  <c r="H202"/>
  <c r="I205"/>
  <c r="B208"/>
  <c r="E198"/>
  <c r="I202"/>
  <c r="L180"/>
  <c r="L187"/>
  <c r="C198"/>
  <c r="I200"/>
  <c r="J200" s="1"/>
  <c r="G202"/>
  <c r="H205"/>
  <c r="I208"/>
  <c r="J182"/>
  <c r="F194"/>
  <c r="H200"/>
  <c r="H208"/>
  <c r="D194"/>
  <c r="F200"/>
  <c r="B194"/>
  <c r="D146"/>
  <c r="I159"/>
  <c r="E163"/>
  <c r="C165"/>
  <c r="B170"/>
  <c r="C173"/>
  <c r="F163"/>
  <c r="H159"/>
  <c r="D163"/>
  <c r="H167"/>
  <c r="I170"/>
  <c r="H165"/>
  <c r="E159"/>
  <c r="F160" s="1"/>
  <c r="G165"/>
  <c r="D159"/>
  <c r="F165"/>
  <c r="C159"/>
  <c r="K134"/>
  <c r="M122"/>
  <c r="L121"/>
  <c r="M117"/>
  <c r="N118"/>
  <c r="N117" s="1"/>
  <c r="I125"/>
  <c r="I127" s="1"/>
  <c r="D128"/>
  <c r="D130" s="1"/>
  <c r="H132"/>
  <c r="D136"/>
  <c r="E139"/>
  <c r="I128"/>
  <c r="I130" s="1"/>
  <c r="E132"/>
  <c r="C134"/>
  <c r="I136"/>
  <c r="B139"/>
  <c r="C142"/>
  <c r="L117"/>
  <c r="E142"/>
  <c r="M125"/>
  <c r="H128"/>
  <c r="H130" s="1"/>
  <c r="D132"/>
  <c r="B134"/>
  <c r="H136"/>
  <c r="I139"/>
  <c r="B142"/>
  <c r="E128"/>
  <c r="I132"/>
  <c r="G134"/>
  <c r="E136"/>
  <c r="F139"/>
  <c r="G142"/>
  <c r="C128"/>
  <c r="C130" s="1"/>
  <c r="E103"/>
  <c r="C108"/>
  <c r="D111"/>
  <c r="D84"/>
  <c r="B86"/>
  <c r="B88" s="1"/>
  <c r="H90"/>
  <c r="H92" s="1"/>
  <c r="L91"/>
  <c r="F94"/>
  <c r="F96" s="1"/>
  <c r="I97"/>
  <c r="I99" s="1"/>
  <c r="E101"/>
  <c r="I105"/>
  <c r="B108"/>
  <c r="C111"/>
  <c r="I84"/>
  <c r="G86"/>
  <c r="G88" s="1"/>
  <c r="E90"/>
  <c r="E92" s="1"/>
  <c r="C94"/>
  <c r="C96" s="1"/>
  <c r="I103"/>
  <c r="J103" s="1"/>
  <c r="F105"/>
  <c r="G108"/>
  <c r="H111"/>
  <c r="E97"/>
  <c r="E99" s="1"/>
  <c r="I101"/>
  <c r="L59"/>
  <c r="M60"/>
  <c r="M56"/>
  <c r="L55"/>
  <c r="G72"/>
  <c r="G53"/>
  <c r="K59"/>
  <c r="I63"/>
  <c r="I65" s="1"/>
  <c r="H70"/>
  <c r="F72"/>
  <c r="D74"/>
  <c r="E77"/>
  <c r="F80"/>
  <c r="C66"/>
  <c r="G70"/>
  <c r="E72"/>
  <c r="C74"/>
  <c r="D77"/>
  <c r="E80"/>
  <c r="K55"/>
  <c r="K54" s="1"/>
  <c r="B66"/>
  <c r="B68" s="1"/>
  <c r="F70"/>
  <c r="D72"/>
  <c r="B74"/>
  <c r="C77"/>
  <c r="D80"/>
  <c r="I66"/>
  <c r="I68" s="1"/>
  <c r="C72"/>
  <c r="H66"/>
  <c r="H68" s="1"/>
  <c r="G66"/>
  <c r="G68" s="1"/>
  <c r="I72"/>
  <c r="J72" s="1"/>
  <c r="C125" i="1"/>
  <c r="D125"/>
  <c r="E125"/>
  <c r="F125"/>
  <c r="G125"/>
  <c r="H125"/>
  <c r="I125"/>
  <c r="B125"/>
  <c r="C96"/>
  <c r="D96"/>
  <c r="E96"/>
  <c r="F96"/>
  <c r="G96"/>
  <c r="H96"/>
  <c r="B96"/>
  <c r="C64"/>
  <c r="D64"/>
  <c r="E64"/>
  <c r="F64"/>
  <c r="G64"/>
  <c r="H64"/>
  <c r="I64"/>
  <c r="B64"/>
  <c r="K89" i="3" l="1"/>
  <c r="M221"/>
  <c r="N221" s="1"/>
  <c r="N219"/>
  <c r="N218" s="1"/>
  <c r="M218"/>
  <c r="M217" s="1"/>
  <c r="N217" s="1"/>
  <c r="K186"/>
  <c r="L186" s="1"/>
  <c r="M186" s="1"/>
  <c r="N186" s="1"/>
  <c r="E67"/>
  <c r="K151"/>
  <c r="K124"/>
  <c r="H98"/>
  <c r="K116"/>
  <c r="L116" s="1"/>
  <c r="J83"/>
  <c r="J84" s="1"/>
  <c r="J142"/>
  <c r="K155"/>
  <c r="L155" s="1"/>
  <c r="J114"/>
  <c r="J115" s="1"/>
  <c r="F67"/>
  <c r="B129"/>
  <c r="D98"/>
  <c r="K178"/>
  <c r="J176"/>
  <c r="J177" s="1"/>
  <c r="J80"/>
  <c r="K120"/>
  <c r="L120" s="1"/>
  <c r="E195"/>
  <c r="D196"/>
  <c r="J52"/>
  <c r="J53" s="1"/>
  <c r="K62"/>
  <c r="L62" s="1"/>
  <c r="C195"/>
  <c r="B196"/>
  <c r="G195"/>
  <c r="F196"/>
  <c r="L190"/>
  <c r="M190" s="1"/>
  <c r="N190" s="1"/>
  <c r="K147"/>
  <c r="L147" s="1"/>
  <c r="J211"/>
  <c r="J212" s="1"/>
  <c r="H226"/>
  <c r="G129"/>
  <c r="L183"/>
  <c r="K182"/>
  <c r="K85"/>
  <c r="K58"/>
  <c r="L58" s="1"/>
  <c r="K213"/>
  <c r="K211" s="1"/>
  <c r="L124"/>
  <c r="M124" s="1"/>
  <c r="N124" s="1"/>
  <c r="J111"/>
  <c r="K93"/>
  <c r="L93" s="1"/>
  <c r="M148"/>
  <c r="N150"/>
  <c r="N148" s="1"/>
  <c r="N184"/>
  <c r="N183" s="1"/>
  <c r="G98"/>
  <c r="M156"/>
  <c r="N157"/>
  <c r="N156" s="1"/>
  <c r="N153"/>
  <c r="N152" s="1"/>
  <c r="M152"/>
  <c r="L152"/>
  <c r="M63"/>
  <c r="N64"/>
  <c r="N63" s="1"/>
  <c r="L86"/>
  <c r="M87"/>
  <c r="N215"/>
  <c r="N214" s="1"/>
  <c r="N96"/>
  <c r="N94" s="1"/>
  <c r="M94"/>
  <c r="D67"/>
  <c r="C68"/>
  <c r="F129"/>
  <c r="E130"/>
  <c r="C98"/>
  <c r="B98"/>
  <c r="K80"/>
  <c r="M81"/>
  <c r="N81" s="1"/>
  <c r="N80" s="1"/>
  <c r="D226"/>
  <c r="B226"/>
  <c r="C226"/>
  <c r="K231"/>
  <c r="I226"/>
  <c r="E226"/>
  <c r="F226"/>
  <c r="G226"/>
  <c r="H195"/>
  <c r="L179"/>
  <c r="M180"/>
  <c r="F195"/>
  <c r="K200"/>
  <c r="D195"/>
  <c r="B195"/>
  <c r="I195"/>
  <c r="E160"/>
  <c r="I160"/>
  <c r="D160"/>
  <c r="J145"/>
  <c r="C160"/>
  <c r="L165"/>
  <c r="H160"/>
  <c r="L134"/>
  <c r="I129"/>
  <c r="J130"/>
  <c r="H129"/>
  <c r="D129"/>
  <c r="C129"/>
  <c r="E129"/>
  <c r="L143"/>
  <c r="K142"/>
  <c r="N122"/>
  <c r="N121" s="1"/>
  <c r="M121"/>
  <c r="L112"/>
  <c r="K111"/>
  <c r="K103"/>
  <c r="M91"/>
  <c r="L90"/>
  <c r="L89" s="1"/>
  <c r="E98"/>
  <c r="F98"/>
  <c r="I98"/>
  <c r="J99"/>
  <c r="K99" s="1"/>
  <c r="L99" s="1"/>
  <c r="M99" s="1"/>
  <c r="N99" s="1"/>
  <c r="G67"/>
  <c r="K72"/>
  <c r="N56"/>
  <c r="N55" s="1"/>
  <c r="M55"/>
  <c r="I67"/>
  <c r="J68"/>
  <c r="L54"/>
  <c r="M59"/>
  <c r="N60"/>
  <c r="N59" s="1"/>
  <c r="B67"/>
  <c r="C67"/>
  <c r="H67"/>
  <c r="J141" l="1"/>
  <c r="J131" s="1"/>
  <c r="J132" s="1"/>
  <c r="L182"/>
  <c r="M182" s="1"/>
  <c r="N182" s="1"/>
  <c r="L151"/>
  <c r="L145" s="1"/>
  <c r="J110"/>
  <c r="J100" s="1"/>
  <c r="J101" s="1"/>
  <c r="J79"/>
  <c r="J69" s="1"/>
  <c r="J70" s="1"/>
  <c r="M62"/>
  <c r="J107"/>
  <c r="J108" s="1"/>
  <c r="J138"/>
  <c r="J139" s="1"/>
  <c r="K114"/>
  <c r="K141" s="1"/>
  <c r="K131" s="1"/>
  <c r="K145"/>
  <c r="K146" s="1"/>
  <c r="M147"/>
  <c r="N147" s="1"/>
  <c r="J76"/>
  <c r="J77" s="1"/>
  <c r="K176"/>
  <c r="K177" s="1"/>
  <c r="M120"/>
  <c r="N120" s="1"/>
  <c r="L213"/>
  <c r="M213" s="1"/>
  <c r="L178"/>
  <c r="L52"/>
  <c r="M93"/>
  <c r="N93" s="1"/>
  <c r="L85"/>
  <c r="L83" s="1"/>
  <c r="M155"/>
  <c r="N155" s="1"/>
  <c r="K52"/>
  <c r="K76" s="1"/>
  <c r="N62"/>
  <c r="M58"/>
  <c r="N58" s="1"/>
  <c r="M80"/>
  <c r="K83"/>
  <c r="K107" s="1"/>
  <c r="M86"/>
  <c r="N87"/>
  <c r="N86" s="1"/>
  <c r="L231"/>
  <c r="K212"/>
  <c r="M179"/>
  <c r="N180"/>
  <c r="N179" s="1"/>
  <c r="L200"/>
  <c r="J146"/>
  <c r="M165"/>
  <c r="K130"/>
  <c r="L130" s="1"/>
  <c r="M130" s="1"/>
  <c r="N130" s="1"/>
  <c r="J128"/>
  <c r="L142"/>
  <c r="M143"/>
  <c r="M116"/>
  <c r="L114"/>
  <c r="M134"/>
  <c r="N91"/>
  <c r="N90" s="1"/>
  <c r="M90"/>
  <c r="M89" s="1"/>
  <c r="J97"/>
  <c r="M112"/>
  <c r="L111"/>
  <c r="L103"/>
  <c r="K68"/>
  <c r="L68" s="1"/>
  <c r="M68" s="1"/>
  <c r="N68" s="1"/>
  <c r="J66"/>
  <c r="M54"/>
  <c r="L72"/>
  <c r="I48"/>
  <c r="I17" s="1"/>
  <c r="H48"/>
  <c r="H17" s="1"/>
  <c r="G48"/>
  <c r="G17" s="1"/>
  <c r="F48"/>
  <c r="F17" s="1"/>
  <c r="E48"/>
  <c r="E17" s="1"/>
  <c r="D48"/>
  <c r="D17" s="1"/>
  <c r="C48"/>
  <c r="C17" s="1"/>
  <c r="B48"/>
  <c r="K34"/>
  <c r="L34" s="1"/>
  <c r="M34" s="1"/>
  <c r="N34" s="1"/>
  <c r="J32"/>
  <c r="K30"/>
  <c r="L30" s="1"/>
  <c r="M30" s="1"/>
  <c r="N30" s="1"/>
  <c r="J28"/>
  <c r="J24"/>
  <c r="K25"/>
  <c r="L25" s="1"/>
  <c r="M25" s="1"/>
  <c r="N25" s="1"/>
  <c r="K26"/>
  <c r="L26" s="1"/>
  <c r="M26" s="1"/>
  <c r="N26" s="1"/>
  <c r="C18" l="1"/>
  <c r="B49"/>
  <c r="B17"/>
  <c r="I18"/>
  <c r="H18"/>
  <c r="G18"/>
  <c r="F18"/>
  <c r="D18"/>
  <c r="E18"/>
  <c r="L176"/>
  <c r="L177" s="1"/>
  <c r="M151"/>
  <c r="N151" s="1"/>
  <c r="N145" s="1"/>
  <c r="K108"/>
  <c r="K138"/>
  <c r="K139" s="1"/>
  <c r="K115"/>
  <c r="K110"/>
  <c r="K100" s="1"/>
  <c r="K101" s="1"/>
  <c r="K77"/>
  <c r="L211"/>
  <c r="L212" s="1"/>
  <c r="M178"/>
  <c r="M176" s="1"/>
  <c r="M85"/>
  <c r="N85" s="1"/>
  <c r="M52"/>
  <c r="K84"/>
  <c r="K97"/>
  <c r="K98" s="1"/>
  <c r="K53"/>
  <c r="K79"/>
  <c r="K69" s="1"/>
  <c r="K70" s="1"/>
  <c r="N89"/>
  <c r="N24"/>
  <c r="M231"/>
  <c r="M211"/>
  <c r="N213"/>
  <c r="M200"/>
  <c r="L146"/>
  <c r="N165"/>
  <c r="K132"/>
  <c r="M142"/>
  <c r="N143"/>
  <c r="N142" s="1"/>
  <c r="J135"/>
  <c r="J129"/>
  <c r="M114"/>
  <c r="N116"/>
  <c r="N114" s="1"/>
  <c r="L141"/>
  <c r="L131" s="1"/>
  <c r="L138"/>
  <c r="L115"/>
  <c r="L128"/>
  <c r="K128"/>
  <c r="N134"/>
  <c r="L110"/>
  <c r="L100" s="1"/>
  <c r="L107"/>
  <c r="L108" s="1"/>
  <c r="L84"/>
  <c r="L97"/>
  <c r="M111"/>
  <c r="N112"/>
  <c r="N111" s="1"/>
  <c r="J104"/>
  <c r="J98"/>
  <c r="M103"/>
  <c r="M72"/>
  <c r="L76"/>
  <c r="L77" s="1"/>
  <c r="L53"/>
  <c r="L66"/>
  <c r="L79"/>
  <c r="L69" s="1"/>
  <c r="J67"/>
  <c r="J73"/>
  <c r="N54"/>
  <c r="N52" s="1"/>
  <c r="K66"/>
  <c r="F49"/>
  <c r="C49"/>
  <c r="E49"/>
  <c r="D49"/>
  <c r="G49"/>
  <c r="H49"/>
  <c r="I49"/>
  <c r="L24"/>
  <c r="M24"/>
  <c r="K24"/>
  <c r="K33"/>
  <c r="K29"/>
  <c r="H45"/>
  <c r="H14" s="1"/>
  <c r="G45"/>
  <c r="G14" s="1"/>
  <c r="F45"/>
  <c r="F14" s="1"/>
  <c r="E45"/>
  <c r="E14" s="1"/>
  <c r="D45"/>
  <c r="D14" s="1"/>
  <c r="C45"/>
  <c r="C14" s="1"/>
  <c r="B45"/>
  <c r="B14" s="1"/>
  <c r="I45"/>
  <c r="I14" s="1"/>
  <c r="I38"/>
  <c r="H38"/>
  <c r="G38"/>
  <c r="F38"/>
  <c r="E38"/>
  <c r="D38"/>
  <c r="C38"/>
  <c r="B38"/>
  <c r="H42"/>
  <c r="G42"/>
  <c r="F42"/>
  <c r="E42"/>
  <c r="D42"/>
  <c r="C42"/>
  <c r="B42"/>
  <c r="I42"/>
  <c r="B33"/>
  <c r="C33"/>
  <c r="D33"/>
  <c r="E33"/>
  <c r="F33"/>
  <c r="G33"/>
  <c r="H33"/>
  <c r="I33"/>
  <c r="H25"/>
  <c r="G25"/>
  <c r="F25"/>
  <c r="E25"/>
  <c r="D25"/>
  <c r="C25"/>
  <c r="B25"/>
  <c r="I25"/>
  <c r="I31"/>
  <c r="J31" s="1"/>
  <c r="H31"/>
  <c r="G31"/>
  <c r="F31"/>
  <c r="E31"/>
  <c r="D31"/>
  <c r="C31"/>
  <c r="B31"/>
  <c r="B32" s="1"/>
  <c r="I27"/>
  <c r="J27" s="1"/>
  <c r="H27"/>
  <c r="G27"/>
  <c r="F27"/>
  <c r="E27"/>
  <c r="D27"/>
  <c r="C27"/>
  <c r="B27"/>
  <c r="B28" s="1"/>
  <c r="B30" s="1"/>
  <c r="B23"/>
  <c r="B24" s="1"/>
  <c r="C23"/>
  <c r="D23"/>
  <c r="E23"/>
  <c r="F23"/>
  <c r="G23"/>
  <c r="H23"/>
  <c r="I23"/>
  <c r="J23" s="1"/>
  <c r="J1"/>
  <c r="K1" s="1"/>
  <c r="L1" s="1"/>
  <c r="M1" s="1"/>
  <c r="N1" s="1"/>
  <c r="H1"/>
  <c r="G1" s="1"/>
  <c r="F1" s="1"/>
  <c r="E1" s="1"/>
  <c r="D1" s="1"/>
  <c r="C1" s="1"/>
  <c r="B1" s="1"/>
  <c r="B15" l="1"/>
  <c r="B41"/>
  <c r="B8"/>
  <c r="H41"/>
  <c r="H8"/>
  <c r="G15"/>
  <c r="B18"/>
  <c r="I15"/>
  <c r="G41"/>
  <c r="G8"/>
  <c r="F15"/>
  <c r="H15"/>
  <c r="F41"/>
  <c r="F8"/>
  <c r="E15"/>
  <c r="C41"/>
  <c r="C8"/>
  <c r="I41"/>
  <c r="J41" s="1"/>
  <c r="K41" s="1"/>
  <c r="L41" s="1"/>
  <c r="M41" s="1"/>
  <c r="N41" s="1"/>
  <c r="I8"/>
  <c r="D15"/>
  <c r="E41"/>
  <c r="E8"/>
  <c r="D41"/>
  <c r="D8"/>
  <c r="C15"/>
  <c r="M145"/>
  <c r="M146" s="1"/>
  <c r="L139"/>
  <c r="N178"/>
  <c r="N176" s="1"/>
  <c r="N177" s="1"/>
  <c r="M83"/>
  <c r="M110" s="1"/>
  <c r="M100" s="1"/>
  <c r="N211"/>
  <c r="N212" s="1"/>
  <c r="N83"/>
  <c r="N97" s="1"/>
  <c r="K104"/>
  <c r="K105" s="1"/>
  <c r="N231"/>
  <c r="M212"/>
  <c r="N200"/>
  <c r="M177"/>
  <c r="N146"/>
  <c r="L132"/>
  <c r="L135"/>
  <c r="L129"/>
  <c r="K135"/>
  <c r="K129"/>
  <c r="J136"/>
  <c r="M115"/>
  <c r="M128"/>
  <c r="M141"/>
  <c r="M131" s="1"/>
  <c r="M138"/>
  <c r="M139" s="1"/>
  <c r="N128"/>
  <c r="N141"/>
  <c r="N131" s="1"/>
  <c r="N138"/>
  <c r="N115"/>
  <c r="J105"/>
  <c r="N103"/>
  <c r="L101"/>
  <c r="L104"/>
  <c r="L98"/>
  <c r="N72"/>
  <c r="J74"/>
  <c r="L70"/>
  <c r="N66"/>
  <c r="N79"/>
  <c r="N76"/>
  <c r="N53"/>
  <c r="M76"/>
  <c r="M77" s="1"/>
  <c r="M79"/>
  <c r="M69" s="1"/>
  <c r="M53"/>
  <c r="M66"/>
  <c r="K67"/>
  <c r="K73"/>
  <c r="L73"/>
  <c r="L67"/>
  <c r="G32"/>
  <c r="G34" s="1"/>
  <c r="H24"/>
  <c r="H26" s="1"/>
  <c r="E28"/>
  <c r="E30" s="1"/>
  <c r="C24"/>
  <c r="C26" s="1"/>
  <c r="C46"/>
  <c r="D24"/>
  <c r="D26" s="1"/>
  <c r="G43"/>
  <c r="G46"/>
  <c r="G24"/>
  <c r="G26" s="1"/>
  <c r="H35"/>
  <c r="H5" s="1"/>
  <c r="H46"/>
  <c r="B34"/>
  <c r="I35"/>
  <c r="I5" s="1"/>
  <c r="E32"/>
  <c r="E34" s="1"/>
  <c r="C32"/>
  <c r="C34" s="1"/>
  <c r="B35"/>
  <c r="E24"/>
  <c r="E26" s="1"/>
  <c r="F28"/>
  <c r="F30" s="1"/>
  <c r="F32"/>
  <c r="F34" s="1"/>
  <c r="E46"/>
  <c r="G28"/>
  <c r="G30" s="1"/>
  <c r="H28"/>
  <c r="H30" s="1"/>
  <c r="H32"/>
  <c r="H34" s="1"/>
  <c r="C35"/>
  <c r="C5" s="1"/>
  <c r="B26"/>
  <c r="E39"/>
  <c r="F43"/>
  <c r="C28"/>
  <c r="C30" s="1"/>
  <c r="F46"/>
  <c r="D28"/>
  <c r="D30" s="1"/>
  <c r="D32"/>
  <c r="D34" s="1"/>
  <c r="I24"/>
  <c r="I26" s="1"/>
  <c r="G35"/>
  <c r="G5" s="1"/>
  <c r="J21"/>
  <c r="K23"/>
  <c r="L23" s="1"/>
  <c r="M23" s="1"/>
  <c r="N23" s="1"/>
  <c r="I39"/>
  <c r="I43"/>
  <c r="I46"/>
  <c r="D35"/>
  <c r="D5" s="1"/>
  <c r="E43"/>
  <c r="F24"/>
  <c r="F26" s="1"/>
  <c r="E35"/>
  <c r="E5" s="1"/>
  <c r="F35"/>
  <c r="F5" s="1"/>
  <c r="G39"/>
  <c r="B39"/>
  <c r="B43"/>
  <c r="B46"/>
  <c r="F39"/>
  <c r="H43"/>
  <c r="I28"/>
  <c r="I30" s="1"/>
  <c r="C39"/>
  <c r="C43"/>
  <c r="H39"/>
  <c r="I32"/>
  <c r="I34" s="1"/>
  <c r="D39"/>
  <c r="D43"/>
  <c r="D46"/>
  <c r="K32"/>
  <c r="K31" s="1"/>
  <c r="L33"/>
  <c r="K28"/>
  <c r="K27" s="1"/>
  <c r="L29"/>
  <c r="C175" i="1"/>
  <c r="C176" s="1"/>
  <c r="I172"/>
  <c r="I175" s="1"/>
  <c r="I176" s="1"/>
  <c r="H172"/>
  <c r="H175" s="1"/>
  <c r="H176" s="1"/>
  <c r="G172"/>
  <c r="G175" s="1"/>
  <c r="G176" s="1"/>
  <c r="F172"/>
  <c r="F175" s="1"/>
  <c r="F176" s="1"/>
  <c r="E172"/>
  <c r="E175" s="1"/>
  <c r="E176" s="1"/>
  <c r="D172"/>
  <c r="D175" s="1"/>
  <c r="D176" s="1"/>
  <c r="C172"/>
  <c r="B172"/>
  <c r="B175" s="1"/>
  <c r="B176" s="1"/>
  <c r="I161"/>
  <c r="H161"/>
  <c r="H163" s="1"/>
  <c r="H164" s="1"/>
  <c r="H165" s="1"/>
  <c r="G161"/>
  <c r="G163" s="1"/>
  <c r="F161"/>
  <c r="F163" s="1"/>
  <c r="E161"/>
  <c r="E163" s="1"/>
  <c r="D161"/>
  <c r="D163" s="1"/>
  <c r="C161"/>
  <c r="C163" s="1"/>
  <c r="B161"/>
  <c r="B163" s="1"/>
  <c r="I150"/>
  <c r="I153" s="1"/>
  <c r="I154" s="1"/>
  <c r="H150"/>
  <c r="H153" s="1"/>
  <c r="H154" s="1"/>
  <c r="G150"/>
  <c r="G153" s="1"/>
  <c r="G154" s="1"/>
  <c r="F150"/>
  <c r="F153" s="1"/>
  <c r="F154" s="1"/>
  <c r="E150"/>
  <c r="E153" s="1"/>
  <c r="E154" s="1"/>
  <c r="D150"/>
  <c r="D153" s="1"/>
  <c r="D154" s="1"/>
  <c r="C150"/>
  <c r="C153" s="1"/>
  <c r="C154" s="1"/>
  <c r="B150"/>
  <c r="B153" s="1"/>
  <c r="B154" s="1"/>
  <c r="B36" i="3" l="1"/>
  <c r="B5"/>
  <c r="C6" s="1"/>
  <c r="J75"/>
  <c r="J3"/>
  <c r="H11"/>
  <c r="H6"/>
  <c r="E11"/>
  <c r="E7"/>
  <c r="E6"/>
  <c r="F11"/>
  <c r="F6"/>
  <c r="F9"/>
  <c r="B9"/>
  <c r="C11"/>
  <c r="I11"/>
  <c r="I6"/>
  <c r="E9"/>
  <c r="G10"/>
  <c r="G9"/>
  <c r="H9"/>
  <c r="I9"/>
  <c r="G11"/>
  <c r="G7"/>
  <c r="G6"/>
  <c r="D11"/>
  <c r="D6"/>
  <c r="D9"/>
  <c r="C9"/>
  <c r="M107"/>
  <c r="M108" s="1"/>
  <c r="M97"/>
  <c r="M98" s="1"/>
  <c r="M84"/>
  <c r="N107"/>
  <c r="N110"/>
  <c r="N100" s="1"/>
  <c r="N84"/>
  <c r="J137"/>
  <c r="J106"/>
  <c r="J133"/>
  <c r="J102"/>
  <c r="J71"/>
  <c r="N77"/>
  <c r="N69"/>
  <c r="N132"/>
  <c r="M129"/>
  <c r="M135"/>
  <c r="M132"/>
  <c r="N129"/>
  <c r="N135"/>
  <c r="K136"/>
  <c r="L136"/>
  <c r="N139"/>
  <c r="L105"/>
  <c r="M101"/>
  <c r="M70"/>
  <c r="M73"/>
  <c r="M67"/>
  <c r="N67"/>
  <c r="L74"/>
  <c r="K74"/>
  <c r="I164" i="1"/>
  <c r="I165" s="1"/>
  <c r="I163"/>
  <c r="B164"/>
  <c r="B165" s="1"/>
  <c r="I36" i="3"/>
  <c r="C36"/>
  <c r="G36"/>
  <c r="H36"/>
  <c r="D36"/>
  <c r="F36"/>
  <c r="E36"/>
  <c r="L32"/>
  <c r="L31" s="1"/>
  <c r="M33"/>
  <c r="L28"/>
  <c r="L27" s="1"/>
  <c r="M29"/>
  <c r="K21"/>
  <c r="C164" i="1"/>
  <c r="C165" s="1"/>
  <c r="D164"/>
  <c r="D165" s="1"/>
  <c r="G164"/>
  <c r="G165" s="1"/>
  <c r="E164"/>
  <c r="E165" s="1"/>
  <c r="F164"/>
  <c r="F165" s="1"/>
  <c r="I119"/>
  <c r="H119"/>
  <c r="G119"/>
  <c r="F119"/>
  <c r="E119"/>
  <c r="D119"/>
  <c r="C119"/>
  <c r="B119"/>
  <c r="I115"/>
  <c r="H115"/>
  <c r="G115"/>
  <c r="F115"/>
  <c r="E115"/>
  <c r="D115"/>
  <c r="C115"/>
  <c r="B115"/>
  <c r="I111"/>
  <c r="H111"/>
  <c r="G111"/>
  <c r="F111"/>
  <c r="E111"/>
  <c r="D111"/>
  <c r="C111"/>
  <c r="B111"/>
  <c r="H107"/>
  <c r="H21" i="3" s="1"/>
  <c r="H3" s="1"/>
  <c r="G107" i="1"/>
  <c r="G21" i="3" s="1"/>
  <c r="G3" s="1"/>
  <c r="F107" i="1"/>
  <c r="F21" i="3" s="1"/>
  <c r="F3" s="1"/>
  <c r="F10" s="1"/>
  <c r="E107" i="1"/>
  <c r="E21" i="3" s="1"/>
  <c r="E3" s="1"/>
  <c r="D107" i="1"/>
  <c r="D21" i="3" s="1"/>
  <c r="D3" s="1"/>
  <c r="D10" s="1"/>
  <c r="C107" i="1"/>
  <c r="C21" i="3" s="1"/>
  <c r="C3" s="1"/>
  <c r="C7" s="1"/>
  <c r="B107" i="1"/>
  <c r="B21" i="3" s="1"/>
  <c r="B3" s="1"/>
  <c r="I107" i="1"/>
  <c r="I21" i="3" s="1"/>
  <c r="I3" s="1"/>
  <c r="I139" i="1"/>
  <c r="I142" s="1"/>
  <c r="H139"/>
  <c r="H142" s="1"/>
  <c r="G139"/>
  <c r="G142" s="1"/>
  <c r="F139"/>
  <c r="F142" s="1"/>
  <c r="E139"/>
  <c r="E142" s="1"/>
  <c r="D139"/>
  <c r="D142" s="1"/>
  <c r="C139"/>
  <c r="C142" s="1"/>
  <c r="B139"/>
  <c r="B142" s="1"/>
  <c r="B4" i="3" l="1"/>
  <c r="B19"/>
  <c r="B16"/>
  <c r="D13"/>
  <c r="D12"/>
  <c r="F13"/>
  <c r="F12"/>
  <c r="I4"/>
  <c r="I19"/>
  <c r="I16"/>
  <c r="H4"/>
  <c r="H19"/>
  <c r="H16"/>
  <c r="D7"/>
  <c r="F7"/>
  <c r="J4"/>
  <c r="G4"/>
  <c r="G19"/>
  <c r="G16"/>
  <c r="I13"/>
  <c r="I12"/>
  <c r="H12"/>
  <c r="H13"/>
  <c r="H10"/>
  <c r="C12"/>
  <c r="C13"/>
  <c r="K75"/>
  <c r="K3"/>
  <c r="K4" s="1"/>
  <c r="I7"/>
  <c r="B11"/>
  <c r="B7"/>
  <c r="B6"/>
  <c r="E4"/>
  <c r="E19"/>
  <c r="E16"/>
  <c r="I10"/>
  <c r="H7"/>
  <c r="C4"/>
  <c r="C19"/>
  <c r="C16"/>
  <c r="F4"/>
  <c r="F19"/>
  <c r="F16"/>
  <c r="D4"/>
  <c r="D19"/>
  <c r="D16"/>
  <c r="G13"/>
  <c r="G12"/>
  <c r="E13"/>
  <c r="E12"/>
  <c r="C10"/>
  <c r="E10"/>
  <c r="B10"/>
  <c r="M104"/>
  <c r="N108"/>
  <c r="N98"/>
  <c r="B161"/>
  <c r="H161"/>
  <c r="G37"/>
  <c r="G161"/>
  <c r="I50"/>
  <c r="J50" s="1"/>
  <c r="J49" s="1"/>
  <c r="J240"/>
  <c r="J171"/>
  <c r="J206"/>
  <c r="J174"/>
  <c r="J209"/>
  <c r="J237"/>
  <c r="J196"/>
  <c r="I161"/>
  <c r="J161" s="1"/>
  <c r="J227"/>
  <c r="F37"/>
  <c r="F161"/>
  <c r="K133"/>
  <c r="K102"/>
  <c r="K71"/>
  <c r="K106"/>
  <c r="E161"/>
  <c r="D37"/>
  <c r="D161"/>
  <c r="C37"/>
  <c r="C161"/>
  <c r="K137"/>
  <c r="N70"/>
  <c r="N73"/>
  <c r="M136"/>
  <c r="N136"/>
  <c r="N101"/>
  <c r="N104"/>
  <c r="M105"/>
  <c r="M74"/>
  <c r="H50"/>
  <c r="H44"/>
  <c r="H47"/>
  <c r="H40"/>
  <c r="H22"/>
  <c r="F50"/>
  <c r="F40"/>
  <c r="F47"/>
  <c r="F22"/>
  <c r="F44"/>
  <c r="H37"/>
  <c r="B22"/>
  <c r="B44"/>
  <c r="B47"/>
  <c r="B50"/>
  <c r="B40"/>
  <c r="G44"/>
  <c r="G40"/>
  <c r="G47"/>
  <c r="G22"/>
  <c r="G50"/>
  <c r="E50"/>
  <c r="E22"/>
  <c r="E44"/>
  <c r="E40"/>
  <c r="E47"/>
  <c r="D44"/>
  <c r="D47"/>
  <c r="D40"/>
  <c r="D50"/>
  <c r="D22"/>
  <c r="B37"/>
  <c r="E37"/>
  <c r="C50"/>
  <c r="C44"/>
  <c r="C22"/>
  <c r="C47"/>
  <c r="C40"/>
  <c r="I22"/>
  <c r="I44"/>
  <c r="J22"/>
  <c r="I40"/>
  <c r="I47"/>
  <c r="J47" s="1"/>
  <c r="I37"/>
  <c r="J37" s="1"/>
  <c r="K22"/>
  <c r="M32"/>
  <c r="M31" s="1"/>
  <c r="N33"/>
  <c r="N32" s="1"/>
  <c r="L21"/>
  <c r="L3" s="1"/>
  <c r="L4" s="1"/>
  <c r="M28"/>
  <c r="M27" s="1"/>
  <c r="N29"/>
  <c r="N28" s="1"/>
  <c r="H124" i="1"/>
  <c r="H131" s="1"/>
  <c r="H132" s="1"/>
  <c r="C124"/>
  <c r="I124"/>
  <c r="E124"/>
  <c r="F124"/>
  <c r="D124"/>
  <c r="B124"/>
  <c r="B131" s="1"/>
  <c r="G124"/>
  <c r="B13" i="3" l="1"/>
  <c r="B12"/>
  <c r="J48"/>
  <c r="K206"/>
  <c r="J204"/>
  <c r="J205" s="1"/>
  <c r="K196"/>
  <c r="J194"/>
  <c r="J173"/>
  <c r="K174"/>
  <c r="J172"/>
  <c r="J162" s="1"/>
  <c r="K50"/>
  <c r="K48" s="1"/>
  <c r="K227"/>
  <c r="J225"/>
  <c r="K171"/>
  <c r="J169"/>
  <c r="J170" s="1"/>
  <c r="L102"/>
  <c r="L71"/>
  <c r="L133"/>
  <c r="L106"/>
  <c r="L137"/>
  <c r="L75"/>
  <c r="K161"/>
  <c r="J159"/>
  <c r="K209"/>
  <c r="J208"/>
  <c r="J207"/>
  <c r="J197" s="1"/>
  <c r="K237"/>
  <c r="J235"/>
  <c r="J236" s="1"/>
  <c r="K240"/>
  <c r="J239"/>
  <c r="J238"/>
  <c r="J228" s="1"/>
  <c r="N31"/>
  <c r="N74"/>
  <c r="N105"/>
  <c r="K47"/>
  <c r="J45"/>
  <c r="K37"/>
  <c r="J35"/>
  <c r="L22"/>
  <c r="N27"/>
  <c r="M21"/>
  <c r="M3" s="1"/>
  <c r="M4" s="1"/>
  <c r="E131" i="1"/>
  <c r="E132" s="1"/>
  <c r="G131"/>
  <c r="G132" s="1"/>
  <c r="D131"/>
  <c r="D132" s="1"/>
  <c r="F131"/>
  <c r="F132" s="1"/>
  <c r="I131"/>
  <c r="B132" s="1"/>
  <c r="C131"/>
  <c r="C132" s="1"/>
  <c r="G97"/>
  <c r="F97"/>
  <c r="E97"/>
  <c r="D97"/>
  <c r="C97"/>
  <c r="B97"/>
  <c r="H92"/>
  <c r="G92"/>
  <c r="F92"/>
  <c r="E92"/>
  <c r="D92"/>
  <c r="C92"/>
  <c r="C94" s="1"/>
  <c r="B92"/>
  <c r="B94" s="1"/>
  <c r="I92"/>
  <c r="H83"/>
  <c r="G83"/>
  <c r="F83"/>
  <c r="E83"/>
  <c r="D83"/>
  <c r="C83"/>
  <c r="B83"/>
  <c r="I83"/>
  <c r="G76"/>
  <c r="F76"/>
  <c r="E76"/>
  <c r="C76"/>
  <c r="B76"/>
  <c r="D76"/>
  <c r="H58"/>
  <c r="G58"/>
  <c r="F58"/>
  <c r="E58"/>
  <c r="D58"/>
  <c r="C58"/>
  <c r="B58"/>
  <c r="I58"/>
  <c r="H45"/>
  <c r="H59" s="1"/>
  <c r="G45"/>
  <c r="G59" s="1"/>
  <c r="F45"/>
  <c r="F59" s="1"/>
  <c r="E45"/>
  <c r="E59" s="1"/>
  <c r="D45"/>
  <c r="D59" s="1"/>
  <c r="C45"/>
  <c r="C59" s="1"/>
  <c r="B45"/>
  <c r="B59" s="1"/>
  <c r="I45"/>
  <c r="H30"/>
  <c r="H36" s="1"/>
  <c r="G30"/>
  <c r="G36" s="1"/>
  <c r="F30"/>
  <c r="F36" s="1"/>
  <c r="E30"/>
  <c r="E36" s="1"/>
  <c r="D30"/>
  <c r="D36" s="1"/>
  <c r="C30"/>
  <c r="C36" s="1"/>
  <c r="B30"/>
  <c r="B36" s="1"/>
  <c r="I30"/>
  <c r="I36" s="1"/>
  <c r="H7"/>
  <c r="G7"/>
  <c r="F7"/>
  <c r="E7"/>
  <c r="D7"/>
  <c r="C7"/>
  <c r="B7"/>
  <c r="I7"/>
  <c r="H4"/>
  <c r="G4"/>
  <c r="F4"/>
  <c r="F10" s="1"/>
  <c r="E4"/>
  <c r="E10" s="1"/>
  <c r="D4"/>
  <c r="D10" s="1"/>
  <c r="C4"/>
  <c r="C10" s="1"/>
  <c r="B4"/>
  <c r="I4"/>
  <c r="I10" s="1"/>
  <c r="K38" i="3" l="1"/>
  <c r="K8" s="1"/>
  <c r="K17"/>
  <c r="J38"/>
  <c r="J8" s="1"/>
  <c r="J17"/>
  <c r="J46"/>
  <c r="J14"/>
  <c r="J36"/>
  <c r="J5"/>
  <c r="K49"/>
  <c r="L50"/>
  <c r="L48" s="1"/>
  <c r="N21"/>
  <c r="L237"/>
  <c r="K235"/>
  <c r="K236" s="1"/>
  <c r="L196"/>
  <c r="K194"/>
  <c r="J166"/>
  <c r="J160"/>
  <c r="J195"/>
  <c r="J201"/>
  <c r="K173"/>
  <c r="L174"/>
  <c r="K172"/>
  <c r="K162" s="1"/>
  <c r="J163"/>
  <c r="J164"/>
  <c r="K208"/>
  <c r="L209"/>
  <c r="K207"/>
  <c r="K197" s="1"/>
  <c r="L227"/>
  <c r="K225"/>
  <c r="L206"/>
  <c r="K204"/>
  <c r="K205" s="1"/>
  <c r="J42"/>
  <c r="J43" s="1"/>
  <c r="L161"/>
  <c r="K159"/>
  <c r="L171"/>
  <c r="K169"/>
  <c r="K170" s="1"/>
  <c r="J229"/>
  <c r="J230"/>
  <c r="M71"/>
  <c r="M133"/>
  <c r="M102"/>
  <c r="M137"/>
  <c r="M106"/>
  <c r="M75"/>
  <c r="K239"/>
  <c r="L240"/>
  <c r="K238"/>
  <c r="K228" s="1"/>
  <c r="J199"/>
  <c r="J198"/>
  <c r="J232"/>
  <c r="J226"/>
  <c r="L47"/>
  <c r="K45"/>
  <c r="F94" i="1"/>
  <c r="E94"/>
  <c r="G94"/>
  <c r="D94"/>
  <c r="H10"/>
  <c r="H143" s="1"/>
  <c r="B10"/>
  <c r="L37" i="3"/>
  <c r="K35"/>
  <c r="M22"/>
  <c r="E12" i="1"/>
  <c r="E20" s="1"/>
  <c r="E143"/>
  <c r="F12"/>
  <c r="F20" s="1"/>
  <c r="F143"/>
  <c r="H12"/>
  <c r="H20" s="1"/>
  <c r="I12"/>
  <c r="I20" s="1"/>
  <c r="I143"/>
  <c r="B12"/>
  <c r="B20" s="1"/>
  <c r="B143"/>
  <c r="C12"/>
  <c r="C20" s="1"/>
  <c r="C143"/>
  <c r="D12"/>
  <c r="D20" s="1"/>
  <c r="D143"/>
  <c r="H76"/>
  <c r="H94" s="1"/>
  <c r="B60"/>
  <c r="E60"/>
  <c r="F60"/>
  <c r="G10"/>
  <c r="I59"/>
  <c r="I60" s="1"/>
  <c r="G60"/>
  <c r="H60"/>
  <c r="C60"/>
  <c r="D60"/>
  <c r="J11" i="3" l="1"/>
  <c r="J7"/>
  <c r="J6"/>
  <c r="K19"/>
  <c r="K18"/>
  <c r="N71"/>
  <c r="N3"/>
  <c r="N4" s="1"/>
  <c r="J10"/>
  <c r="J9"/>
  <c r="K9"/>
  <c r="K10"/>
  <c r="L38"/>
  <c r="J19"/>
  <c r="J18"/>
  <c r="K46"/>
  <c r="K14"/>
  <c r="J16"/>
  <c r="J15"/>
  <c r="K5"/>
  <c r="M50"/>
  <c r="M48" s="1"/>
  <c r="L49"/>
  <c r="N22"/>
  <c r="J44"/>
  <c r="N75"/>
  <c r="N106"/>
  <c r="N133"/>
  <c r="N137"/>
  <c r="N102"/>
  <c r="J233"/>
  <c r="J234"/>
  <c r="K163"/>
  <c r="K164"/>
  <c r="M171"/>
  <c r="L169"/>
  <c r="L170" s="1"/>
  <c r="M227"/>
  <c r="L225"/>
  <c r="J203"/>
  <c r="J202"/>
  <c r="K226"/>
  <c r="K232"/>
  <c r="M237"/>
  <c r="L235"/>
  <c r="L236" s="1"/>
  <c r="K160"/>
  <c r="K166"/>
  <c r="L239"/>
  <c r="M240"/>
  <c r="L238"/>
  <c r="L228" s="1"/>
  <c r="M206"/>
  <c r="L204"/>
  <c r="L205" s="1"/>
  <c r="K230"/>
  <c r="K229"/>
  <c r="M196"/>
  <c r="L194"/>
  <c r="M209"/>
  <c r="L208"/>
  <c r="L207"/>
  <c r="L197" s="1"/>
  <c r="K195"/>
  <c r="K201"/>
  <c r="M161"/>
  <c r="L159"/>
  <c r="K198"/>
  <c r="K199"/>
  <c r="M174"/>
  <c r="L173"/>
  <c r="L172"/>
  <c r="L162" s="1"/>
  <c r="J168"/>
  <c r="J167"/>
  <c r="M47"/>
  <c r="L45"/>
  <c r="K36"/>
  <c r="K42"/>
  <c r="I95" i="1"/>
  <c r="I96" s="1"/>
  <c r="M37" i="3"/>
  <c r="L35"/>
  <c r="L5" s="1"/>
  <c r="I76" i="1"/>
  <c r="I94" s="1"/>
  <c r="G12"/>
  <c r="G20" s="1"/>
  <c r="G143"/>
  <c r="J12" i="3" l="1"/>
  <c r="J13"/>
  <c r="L6"/>
  <c r="L7"/>
  <c r="K11"/>
  <c r="K6"/>
  <c r="K7"/>
  <c r="M38"/>
  <c r="L17"/>
  <c r="K16"/>
  <c r="K15"/>
  <c r="L46"/>
  <c r="L14"/>
  <c r="L8"/>
  <c r="L11" s="1"/>
  <c r="N50"/>
  <c r="N49" s="1"/>
  <c r="M49"/>
  <c r="N174"/>
  <c r="M173"/>
  <c r="M172"/>
  <c r="M162" s="1"/>
  <c r="K234"/>
  <c r="K233"/>
  <c r="L198"/>
  <c r="L199"/>
  <c r="K168"/>
  <c r="K167"/>
  <c r="N171"/>
  <c r="N169" s="1"/>
  <c r="M169"/>
  <c r="M170" s="1"/>
  <c r="L163"/>
  <c r="L164"/>
  <c r="K203"/>
  <c r="K202"/>
  <c r="N240"/>
  <c r="M239"/>
  <c r="M238"/>
  <c r="M228" s="1"/>
  <c r="N227"/>
  <c r="N225" s="1"/>
  <c r="M225"/>
  <c r="N161"/>
  <c r="N159" s="1"/>
  <c r="M159"/>
  <c r="L229"/>
  <c r="L230"/>
  <c r="L226"/>
  <c r="L232"/>
  <c r="L160"/>
  <c r="L166"/>
  <c r="N196"/>
  <c r="N194" s="1"/>
  <c r="M194"/>
  <c r="N206"/>
  <c r="N204" s="1"/>
  <c r="M204"/>
  <c r="M205" s="1"/>
  <c r="L195"/>
  <c r="L201"/>
  <c r="N237"/>
  <c r="N235" s="1"/>
  <c r="M235"/>
  <c r="M236" s="1"/>
  <c r="N209"/>
  <c r="M208"/>
  <c r="M207"/>
  <c r="M197" s="1"/>
  <c r="L36"/>
  <c r="L42"/>
  <c r="N47"/>
  <c r="M45"/>
  <c r="K44"/>
  <c r="K43"/>
  <c r="H97" i="1"/>
  <c r="I97"/>
  <c r="N37" i="3"/>
  <c r="N35" s="1"/>
  <c r="N5" s="1"/>
  <c r="M35"/>
  <c r="H1" i="1"/>
  <c r="G1" s="1"/>
  <c r="F1" s="1"/>
  <c r="E1" s="1"/>
  <c r="D1" s="1"/>
  <c r="C1" s="1"/>
  <c r="B1" s="1"/>
  <c r="L13" i="3" l="1"/>
  <c r="L12"/>
  <c r="N7"/>
  <c r="L19"/>
  <c r="L18"/>
  <c r="L9"/>
  <c r="L10"/>
  <c r="K12"/>
  <c r="K13"/>
  <c r="M17"/>
  <c r="M46"/>
  <c r="M14"/>
  <c r="L16"/>
  <c r="L15"/>
  <c r="M8"/>
  <c r="M5"/>
  <c r="N6" s="1"/>
  <c r="N48"/>
  <c r="N205"/>
  <c r="M163"/>
  <c r="M164"/>
  <c r="N195"/>
  <c r="N160"/>
  <c r="N239"/>
  <c r="N238"/>
  <c r="N228" s="1"/>
  <c r="N236"/>
  <c r="N170"/>
  <c r="L167"/>
  <c r="L168"/>
  <c r="M201"/>
  <c r="M195"/>
  <c r="M160"/>
  <c r="M166"/>
  <c r="L203"/>
  <c r="L202"/>
  <c r="M226"/>
  <c r="M232"/>
  <c r="N208"/>
  <c r="N207"/>
  <c r="N197" s="1"/>
  <c r="N201" s="1"/>
  <c r="M229"/>
  <c r="M230"/>
  <c r="L234"/>
  <c r="L233"/>
  <c r="N173"/>
  <c r="N172"/>
  <c r="N162" s="1"/>
  <c r="N226"/>
  <c r="M198"/>
  <c r="M199"/>
  <c r="L43"/>
  <c r="L44"/>
  <c r="N45"/>
  <c r="M36"/>
  <c r="M42"/>
  <c r="N36"/>
  <c r="N38" l="1"/>
  <c r="N17"/>
  <c r="M10"/>
  <c r="M9"/>
  <c r="M18"/>
  <c r="M19"/>
  <c r="M11"/>
  <c r="M6"/>
  <c r="M7"/>
  <c r="N46"/>
  <c r="N14"/>
  <c r="M15"/>
  <c r="M16"/>
  <c r="N203"/>
  <c r="N202"/>
  <c r="N229"/>
  <c r="N230"/>
  <c r="M202"/>
  <c r="M203"/>
  <c r="M233"/>
  <c r="M234"/>
  <c r="N163"/>
  <c r="N164"/>
  <c r="M168"/>
  <c r="M167"/>
  <c r="N232"/>
  <c r="N199"/>
  <c r="N198"/>
  <c r="N166"/>
  <c r="M43"/>
  <c r="M44"/>
  <c r="K39"/>
  <c r="M39"/>
  <c r="M40"/>
  <c r="K40"/>
  <c r="J39"/>
  <c r="L39"/>
  <c r="J40"/>
  <c r="L40"/>
  <c r="N15" l="1"/>
  <c r="N16"/>
  <c r="N42"/>
  <c r="N8"/>
  <c r="N19"/>
  <c r="N18"/>
  <c r="M13"/>
  <c r="M12"/>
  <c r="N39"/>
  <c r="N40"/>
  <c r="N234"/>
  <c r="N233"/>
  <c r="N167"/>
  <c r="N168"/>
  <c r="N10" l="1"/>
  <c r="N9"/>
  <c r="N11"/>
  <c r="N43"/>
  <c r="N44"/>
  <c r="N13" l="1"/>
  <c r="N12"/>
</calcChain>
</file>

<file path=xl/sharedStrings.xml><?xml version="1.0" encoding="utf-8"?>
<sst xmlns="http://schemas.openxmlformats.org/spreadsheetml/2006/main" count="447" uniqueCount="154">
  <si>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</si>
  <si>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</si>
  <si>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</si>
  <si>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</si>
  <si>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</si>
  <si>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</si>
  <si>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</si>
  <si>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</si>
  <si>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</si>
  <si>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</si>
  <si>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</si>
  <si>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</si>
  <si>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</si>
  <si>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</si>
  <si>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</si>
  <si>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</si>
  <si>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</si>
  <si>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</si>
  <si>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</si>
  <si>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</si>
  <si>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</si>
  <si>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</si>
  <si>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</si>
  <si>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</si>
  <si>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</si>
  <si>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</si>
  <si>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</si>
  <si>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</si>
  <si>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</si>
  <si>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</si>
  <si>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</si>
  <si>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</si>
  <si>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</si>
  <si>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</si>
  <si>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</si>
  <si>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</si>
  <si>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</si>
  <si>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</si>
  <si>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</si>
  <si>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</si>
  <si>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</si>
  <si>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</si>
  <si>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</si>
  <si>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</si>
  <si>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</si>
  <si>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</si>
  <si>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</si>
  <si>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</si>
  <si>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</si>
  <si>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</si>
  <si>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</si>
  <si>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</si>
  <si>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</si>
  <si>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</si>
  <si>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</si>
  <si>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</si>
  <si>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</si>
  <si>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</si>
  <si>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</si>
  <si>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</si>
  <si>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</si>
  <si>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</si>
  <si>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</si>
  <si>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</si>
  <si>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</si>
  <si>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</si>
  <si>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</si>
  <si>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</si>
  <si>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</si>
  <si>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</si>
  <si>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</si>
  <si>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</si>
  <si>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</si>
  <si>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</si>
  <si>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</si>
  <si>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</si>
  <si>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</si>
  <si>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</si>
  <si>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</si>
  <si>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</si>
  <si>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</si>
  <si>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</si>
  <si>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</si>
  <si>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</si>
  <si>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</si>
  <si>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</si>
  <si>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</si>
  <si>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</si>
  <si>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</si>
  <si>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</si>
  <si>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</si>
  <si>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</si>
  <si>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</si>
  <si>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</si>
  <si>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</si>
  <si>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</si>
  <si>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</si>
  <si>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</si>
  <si>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</si>
  <si>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</si>
  <si>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</si>
  <si>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</si>
  <si>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</si>
  <si>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</si>
  <si>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</si>
  <si>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</si>
  <si>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</si>
  <si>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</si>
  <si>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</si>
  <si>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</si>
  <si>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</si>
  <si>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</si>
  <si>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</si>
  <si>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</si>
  <si>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</si>
  <si>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</si>
  <si>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</si>
  <si>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</si>
  <si>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</si>
  <si>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</si>
  <si>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</si>
  <si>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</si>
  <si>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</si>
  <si>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</si>
  <si>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</si>
  <si>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</si>
  <si>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</si>
  <si>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</si>
  <si>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</si>
  <si>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</si>
  <si>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</si>
  <si>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</si>
  <si>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</si>
  <si>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</si>
  <si>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</si>
  <si>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</si>
  <si>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</si>
  <si>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</si>
  <si>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</si>
  <si>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</si>
  <si>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Note that the revenue growth is the add up of Organic growth + Currency impact</t>
  </si>
  <si>
    <t>Submission time is 3 days from the day the task was given to you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</si>
  <si>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</si>
  <si>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</si>
  <si>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</si>
  <si>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</si>
  <si>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</si>
  <si>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</si>
  <si>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</si>
  <si>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</si>
  <si>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Forecast the segmental revenue model in the "Segmental forecast" sheet in accordance to the example provided with all the calculations</t>
  </si>
  <si>
    <t>Please ensure all the forecast numbers are equal to the 2022 numbers, using 0% as the forecasted growth and same margins as 2022</t>
  </si>
  <si>
    <t>This exercise will ensure that all the links in the model are error free and no line item has been missed</t>
  </si>
  <si>
    <r>
      <rPr>
        <sz val="8.5"/>
        <color rgb="FF231F20"/>
        <rFont val="Arial"/>
        <family val="2"/>
      </rPr>
      <t>—</t>
    </r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</si>
</sst>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0" fontId="0" fillId="0" borderId="0" xfId="0" applyAlignment="1">
      <alignment horizontal="left" wrapText="1" indent="1"/>
    </xf>
    <xf numFmtId="0" fontId="0" fillId="0" borderId="0" xfId="0" applyAlignment="1">
      <alignment horizontal="left" wrapText="1"/>
    </xf>
    <xf numFmtId="0" fontId="0" fillId="0" borderId="0" xfId="0" applyFont="1" applyAlignment="1">
      <alignment wrapText="1"/>
    </xf>
    <xf numFmtId="166" fontId="12" fillId="7" borderId="0" xfId="2" applyNumberFormat="1" applyFont="1" applyFill="1"/>
    <xf numFmtId="167" fontId="13" fillId="0" borderId="5" xfId="0" applyNumberFormat="1" applyFont="1" applyFill="1" applyBorder="1" applyAlignment="1">
      <alignment horizontal="right" vertical="top" shrinkToFit="1"/>
    </xf>
    <xf numFmtId="167" fontId="14" fillId="0" borderId="5" xfId="0" applyNumberFormat="1" applyFont="1" applyFill="1" applyBorder="1" applyAlignment="1">
      <alignment horizontal="right" vertical="top" shrinkToFit="1"/>
    </xf>
    <xf numFmtId="1" fontId="13" fillId="0" borderId="5" xfId="0" applyNumberFormat="1" applyFont="1" applyFill="1" applyBorder="1" applyAlignment="1">
      <alignment horizontal="right" vertical="top" shrinkToFit="1"/>
    </xf>
    <xf numFmtId="1" fontId="14" fillId="0" borderId="5" xfId="0" applyNumberFormat="1" applyFont="1" applyFill="1" applyBorder="1" applyAlignment="1">
      <alignment horizontal="right" vertical="top" shrinkToFit="1"/>
    </xf>
    <xf numFmtId="3" fontId="13" fillId="0" borderId="5" xfId="0" applyNumberFormat="1" applyFont="1" applyFill="1" applyBorder="1" applyAlignment="1">
      <alignment horizontal="right" vertical="top" shrinkToFit="1"/>
    </xf>
    <xf numFmtId="3" fontId="14" fillId="0" borderId="5" xfId="0" applyNumberFormat="1" applyFont="1" applyFill="1" applyBorder="1" applyAlignment="1">
      <alignment horizontal="right" vertical="top" shrinkToFit="1"/>
    </xf>
    <xf numFmtId="3" fontId="13" fillId="0" borderId="6" xfId="0" applyNumberFormat="1" applyFont="1" applyFill="1" applyBorder="1" applyAlignment="1">
      <alignment horizontal="right" vertical="top" shrinkToFit="1"/>
    </xf>
    <xf numFmtId="3" fontId="14" fillId="0" borderId="6" xfId="0" applyNumberFormat="1" applyFont="1" applyFill="1" applyBorder="1" applyAlignment="1">
      <alignment horizontal="right" vertical="top" shrinkToFit="1"/>
    </xf>
    <xf numFmtId="0" fontId="15" fillId="0" borderId="5" xfId="0" applyFont="1" applyFill="1" applyBorder="1" applyAlignment="1">
      <alignment horizontal="right" vertical="top" wrapText="1"/>
    </xf>
    <xf numFmtId="168" fontId="13" fillId="0" borderId="5" xfId="0" applyNumberFormat="1" applyFont="1" applyFill="1" applyBorder="1" applyAlignment="1">
      <alignment horizontal="right" vertical="top" shrinkToFit="1"/>
    </xf>
    <xf numFmtId="168" fontId="14" fillId="0" borderId="5" xfId="0" applyNumberFormat="1" applyFont="1" applyFill="1" applyBorder="1" applyAlignment="1">
      <alignment horizontal="right" vertical="top" shrinkToFit="1"/>
    </xf>
    <xf numFmtId="1" fontId="13" fillId="0" borderId="6" xfId="0" applyNumberFormat="1" applyFont="1" applyFill="1" applyBorder="1" applyAlignment="1">
      <alignment horizontal="right" vertical="top" shrinkToFit="1"/>
    </xf>
    <xf numFmtId="1" fontId="14" fillId="0" borderId="6" xfId="0" applyNumberFormat="1" applyFont="1" applyFill="1" applyBorder="1" applyAlignment="1">
      <alignment horizontal="right" vertical="top" shrinkToFit="1"/>
    </xf>
    <xf numFmtId="0" fontId="0" fillId="0" borderId="5" xfId="0" applyFill="1" applyBorder="1" applyAlignment="1">
      <alignment horizontal="left" wrapText="1"/>
    </xf>
    <xf numFmtId="0" fontId="0" fillId="0" borderId="5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right" vertical="top" wrapText="1"/>
    </xf>
    <xf numFmtId="169" fontId="14" fillId="0" borderId="5" xfId="0" applyNumberFormat="1" applyFont="1" applyFill="1" applyBorder="1" applyAlignment="1">
      <alignment horizontal="right" vertical="top" shrinkToFit="1"/>
    </xf>
    <xf numFmtId="169" fontId="14" fillId="0" borderId="6" xfId="0" applyNumberFormat="1" applyFont="1" applyFill="1" applyBorder="1" applyAlignment="1">
      <alignment horizontal="right" vertical="top" shrinkToFit="1"/>
    </xf>
    <xf numFmtId="170" fontId="14" fillId="0" borderId="5" xfId="0" applyNumberFormat="1" applyFont="1" applyFill="1" applyBorder="1" applyAlignment="1">
      <alignment horizontal="right" vertical="top" shrinkToFit="1"/>
    </xf>
    <xf numFmtId="169" fontId="14" fillId="0" borderId="5" xfId="0" applyNumberFormat="1" applyFont="1" applyFill="1" applyBorder="1" applyAlignment="1">
      <alignment horizontal="right" vertical="center" shrinkToFit="1"/>
    </xf>
    <xf numFmtId="1" fontId="14" fillId="0" borderId="6" xfId="0" applyNumberFormat="1" applyFont="1" applyFill="1" applyBorder="1" applyAlignment="1">
      <alignment horizontal="right" vertical="center" shrinkToFit="1"/>
    </xf>
    <xf numFmtId="165" fontId="0" fillId="0" borderId="0" xfId="1" applyNumberFormat="1" applyFont="1" applyFill="1"/>
    <xf numFmtId="0" fontId="0" fillId="0" borderId="0" xfId="0" applyFont="1" applyFill="1"/>
    <xf numFmtId="165" fontId="0" fillId="0" borderId="0" xfId="0" applyNumberFormat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7216140</xdr:colOff>
      <xdr:row>12</xdr:row>
      <xdr:rowOff>83820</xdr:rowOff>
    </xdr:from>
    <xdr:to>
      <xdr:col>3</xdr:col>
      <xdr:colOff>464820</xdr:colOff>
      <xdr:row>22</xdr:row>
      <xdr:rowOff>129540</xdr:rowOff>
    </xdr:to>
    <xdr:grpSp>
      <xdr:nvGrpSpPr>
        <xdr:cNvPr id="14" name="Group 13"/>
        <xdr:cNvGrpSpPr/>
      </xdr:nvGrpSpPr>
      <xdr:grpSpPr>
        <a:xfrm>
          <a:off x="7216140" y="2474595"/>
          <a:ext cx="6212205" cy="1950720"/>
          <a:chOff x="487680" y="2049780"/>
          <a:chExt cx="6545580" cy="1874520"/>
        </a:xfrm>
      </xdr:grpSpPr>
      <xdr:sp macro="" textlink="">
        <xdr:nvSpPr>
          <xdr:cNvPr id="4" name="TextBox 3"/>
          <xdr:cNvSpPr txBox="1"/>
        </xdr:nvSpPr>
        <xdr:spPr>
          <a:xfrm>
            <a:off x="4061460" y="325374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Organic growth rate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5943600" y="328422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Currency exchange impact</a:t>
            </a:r>
            <a:r>
              <a:rPr lang="en-US" sz="1100" baseline="0"/>
              <a:t> %</a:t>
            </a:r>
            <a:endParaRPr lang="en-US" sz="1100"/>
          </a:p>
        </xdr:txBody>
      </xdr:sp>
      <xdr:sp macro="" textlink="">
        <xdr:nvSpPr>
          <xdr:cNvPr id="6" name="TextBox 5"/>
          <xdr:cNvSpPr txBox="1"/>
        </xdr:nvSpPr>
        <xdr:spPr>
          <a:xfrm>
            <a:off x="4937760" y="20878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Total revenue growth rate %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2895600" y="209550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Previous</a:t>
            </a:r>
            <a:r>
              <a:rPr lang="en-US" sz="1100" baseline="0"/>
              <a:t> year revenue X (1+ growth rate)</a:t>
            </a:r>
            <a:endParaRPr lang="en-US" sz="1100"/>
          </a:p>
        </xdr:txBody>
      </xdr:sp>
      <xdr:sp macro="" textlink="">
        <xdr:nvSpPr>
          <xdr:cNvPr id="8" name="TextBox 7"/>
          <xdr:cNvSpPr txBox="1"/>
        </xdr:nvSpPr>
        <xdr:spPr>
          <a:xfrm>
            <a:off x="487680" y="2049780"/>
            <a:ext cx="1089660" cy="640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Projected revenue</a:t>
            </a:r>
          </a:p>
        </xdr:txBody>
      </xdr:sp>
      <xdr:cxnSp macro="">
        <xdr:nvCxnSpPr>
          <xdr:cNvPr id="10" name="Straight Arrow Connector 9"/>
          <xdr:cNvCxnSpPr/>
        </xdr:nvCxnSpPr>
        <xdr:spPr>
          <a:xfrm>
            <a:off x="1790700" y="230886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/>
          <xdr:cNvCxnSpPr/>
        </xdr:nvCxnSpPr>
        <xdr:spPr>
          <a:xfrm>
            <a:off x="4023360" y="2354580"/>
            <a:ext cx="868680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Right Brace 12"/>
          <xdr:cNvSpPr/>
        </xdr:nvSpPr>
        <xdr:spPr>
          <a:xfrm rot="16200000" flipV="1">
            <a:off x="5337810" y="2343150"/>
            <a:ext cx="361950" cy="1352550"/>
          </a:xfrm>
          <a:prstGeom prst="rightBrac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434340</xdr:colOff>
      <xdr:row>12</xdr:row>
      <xdr:rowOff>121920</xdr:rowOff>
    </xdr:from>
    <xdr:to>
      <xdr:col>0</xdr:col>
      <xdr:colOff>4472940</xdr:colOff>
      <xdr:row>31</xdr:row>
      <xdr:rowOff>175261</xdr:rowOff>
    </xdr:to>
    <xdr:grpSp>
      <xdr:nvGrpSpPr>
        <xdr:cNvPr id="66" name="Group 65"/>
        <xdr:cNvGrpSpPr/>
      </xdr:nvGrpSpPr>
      <xdr:grpSpPr>
        <a:xfrm>
          <a:off x="434340" y="2512695"/>
          <a:ext cx="4038600" cy="3672841"/>
          <a:chOff x="960120" y="1981200"/>
          <a:chExt cx="4038600" cy="2561469"/>
        </a:xfrm>
      </xdr:grpSpPr>
      <xdr:sp macro="" textlink="">
        <xdr:nvSpPr>
          <xdr:cNvPr id="15" name="TextBox 14"/>
          <xdr:cNvSpPr txBox="1"/>
        </xdr:nvSpPr>
        <xdr:spPr>
          <a:xfrm>
            <a:off x="960120" y="2377440"/>
            <a:ext cx="1569720" cy="14782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Nike</a:t>
            </a:r>
            <a:r>
              <a:rPr lang="en-US" sz="1100" baseline="0"/>
              <a:t> Group:</a:t>
            </a:r>
          </a:p>
          <a:p>
            <a:r>
              <a:rPr lang="en-US" sz="1100" baseline="0"/>
              <a:t>Revenue</a:t>
            </a:r>
          </a:p>
          <a:p>
            <a:r>
              <a:rPr lang="en-US" sz="1100" baseline="0"/>
              <a:t>EBITDA</a:t>
            </a:r>
          </a:p>
          <a:p>
            <a:r>
              <a:rPr lang="en-US" sz="1100" baseline="0"/>
              <a:t>PPE</a:t>
            </a:r>
          </a:p>
          <a:p>
            <a:r>
              <a:rPr lang="en-US" sz="1100" baseline="0"/>
              <a:t>Capex</a:t>
            </a:r>
          </a:p>
          <a:p>
            <a:r>
              <a:rPr lang="en-US" sz="1100" baseline="0"/>
              <a:t>Depreciation &amp; Amortization</a:t>
            </a:r>
          </a:p>
          <a:p>
            <a:r>
              <a:rPr lang="en-US" sz="1100" baseline="0"/>
              <a:t>EBIT</a:t>
            </a:r>
            <a:endParaRPr lang="en-US" sz="1100"/>
          </a:p>
        </xdr:txBody>
      </xdr:sp>
      <xdr:sp macro="" textlink="">
        <xdr:nvSpPr>
          <xdr:cNvPr id="16" name="TextBox 15"/>
          <xdr:cNvSpPr txBox="1"/>
        </xdr:nvSpPr>
        <xdr:spPr>
          <a:xfrm>
            <a:off x="3970020" y="198120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North America</a:t>
            </a: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3970020" y="2415540"/>
            <a:ext cx="1028700" cy="6096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Europe, Middle East &amp; Africa</a:t>
            </a: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3970020" y="3147060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Greater China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3954780" y="3681609"/>
            <a:ext cx="1028700" cy="4876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Asia Pacific &amp; Latin America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3954780" y="4283589"/>
            <a:ext cx="1028700" cy="2590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Converse</a:t>
            </a:r>
          </a:p>
        </xdr:txBody>
      </xdr:sp>
      <xdr:cxnSp macro="">
        <xdr:nvCxnSpPr>
          <xdr:cNvPr id="22" name="Elbow Connector 21"/>
          <xdr:cNvCxnSpPr/>
        </xdr:nvCxnSpPr>
        <xdr:spPr>
          <a:xfrm flipV="1">
            <a:off x="2586990" y="2133600"/>
            <a:ext cx="1257300" cy="105918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Elbow Connector 22"/>
          <xdr:cNvCxnSpPr/>
        </xdr:nvCxnSpPr>
        <xdr:spPr>
          <a:xfrm flipV="1">
            <a:off x="2602230" y="2720340"/>
            <a:ext cx="1226820" cy="47244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Elbow Connector 25"/>
          <xdr:cNvCxnSpPr/>
        </xdr:nvCxnSpPr>
        <xdr:spPr>
          <a:xfrm>
            <a:off x="2594610" y="3185160"/>
            <a:ext cx="1242060" cy="990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Elbow Connector 29"/>
          <xdr:cNvCxnSpPr/>
        </xdr:nvCxnSpPr>
        <xdr:spPr>
          <a:xfrm>
            <a:off x="2598420" y="3194868"/>
            <a:ext cx="1264920" cy="5486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Elbow Connector 53"/>
          <xdr:cNvCxnSpPr/>
        </xdr:nvCxnSpPr>
        <xdr:spPr>
          <a:xfrm>
            <a:off x="2647950" y="3194868"/>
            <a:ext cx="1165860" cy="10896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4472940</xdr:colOff>
      <xdr:row>9</xdr:row>
      <xdr:rowOff>0</xdr:rowOff>
    </xdr:from>
    <xdr:to>
      <xdr:col>0</xdr:col>
      <xdr:colOff>6233160</xdr:colOff>
      <xdr:row>15</xdr:row>
      <xdr:rowOff>7620</xdr:rowOff>
    </xdr:to>
    <xdr:grpSp>
      <xdr:nvGrpSpPr>
        <xdr:cNvPr id="110" name="Group 109"/>
        <xdr:cNvGrpSpPr/>
      </xdr:nvGrpSpPr>
      <xdr:grpSpPr>
        <a:xfrm>
          <a:off x="4472940" y="1819275"/>
          <a:ext cx="1760220" cy="1150620"/>
          <a:chOff x="4549140" y="2903220"/>
          <a:chExt cx="1760220" cy="1104900"/>
        </a:xfrm>
      </xdr:grpSpPr>
      <xdr:cxnSp macro="">
        <xdr:nvCxnSpPr>
          <xdr:cNvPr id="72" name="Elbow Connector 71"/>
          <xdr:cNvCxnSpPr/>
        </xdr:nvCxnSpPr>
        <xdr:spPr>
          <a:xfrm>
            <a:off x="4549140" y="3649980"/>
            <a:ext cx="708660" cy="23622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1" name="Group 90"/>
          <xdr:cNvGrpSpPr/>
        </xdr:nvGrpSpPr>
        <xdr:grpSpPr>
          <a:xfrm>
            <a:off x="4556760" y="2903220"/>
            <a:ext cx="1752600" cy="1104900"/>
            <a:chOff x="5257800" y="1668780"/>
            <a:chExt cx="1752600" cy="1104900"/>
          </a:xfrm>
        </xdr:grpSpPr>
        <xdr:sp macro="" textlink="">
          <xdr:nvSpPr>
            <xdr:cNvPr id="67" name="TextBox 6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71" name="Elbow Connector 70"/>
            <xdr:cNvCxnSpPr/>
          </xdr:nvCxnSpPr>
          <xdr:spPr>
            <a:xfrm flipV="1">
              <a:off x="5257800" y="1805940"/>
              <a:ext cx="693420" cy="5943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7" name="Elbow Connector 76"/>
            <xdr:cNvCxnSpPr/>
          </xdr:nvCxnSpPr>
          <xdr:spPr>
            <a:xfrm flipV="1">
              <a:off x="5273040" y="2209800"/>
              <a:ext cx="662940" cy="19812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4480560</xdr:colOff>
      <xdr:row>15</xdr:row>
      <xdr:rowOff>68580</xdr:rowOff>
    </xdr:from>
    <xdr:to>
      <xdr:col>0</xdr:col>
      <xdr:colOff>6278880</xdr:colOff>
      <xdr:row>21</xdr:row>
      <xdr:rowOff>76200</xdr:rowOff>
    </xdr:to>
    <xdr:grpSp>
      <xdr:nvGrpSpPr>
        <xdr:cNvPr id="173" name="Group 172"/>
        <xdr:cNvGrpSpPr/>
      </xdr:nvGrpSpPr>
      <xdr:grpSpPr>
        <a:xfrm>
          <a:off x="4480560" y="3030855"/>
          <a:ext cx="1798320" cy="1150620"/>
          <a:chOff x="4678680" y="3040380"/>
          <a:chExt cx="1798320" cy="1104900"/>
        </a:xfrm>
      </xdr:grpSpPr>
      <xdr:grpSp>
        <xdr:nvGrpSpPr>
          <xdr:cNvPr id="146" name="Group 145"/>
          <xdr:cNvGrpSpPr/>
        </xdr:nvGrpSpPr>
        <xdr:grpSpPr>
          <a:xfrm>
            <a:off x="4686300" y="3040380"/>
            <a:ext cx="1790700" cy="1104900"/>
            <a:chOff x="5219700" y="1668780"/>
            <a:chExt cx="1790700" cy="1104900"/>
          </a:xfrm>
        </xdr:grpSpPr>
        <xdr:sp macro="" textlink="">
          <xdr:nvSpPr>
            <xdr:cNvPr id="147" name="TextBox 146"/>
            <xdr:cNvSpPr txBox="1"/>
          </xdr:nvSpPr>
          <xdr:spPr>
            <a:xfrm>
              <a:off x="6035040" y="166878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48" name="TextBox 147"/>
            <xdr:cNvSpPr txBox="1"/>
          </xdr:nvSpPr>
          <xdr:spPr>
            <a:xfrm>
              <a:off x="6035040" y="211836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49" name="TextBox 148"/>
            <xdr:cNvSpPr txBox="1"/>
          </xdr:nvSpPr>
          <xdr:spPr>
            <a:xfrm>
              <a:off x="6035040" y="251460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50" name="Elbow Connector 149"/>
            <xdr:cNvCxnSpPr/>
          </xdr:nvCxnSpPr>
          <xdr:spPr>
            <a:xfrm flipV="1">
              <a:off x="5257800" y="1805940"/>
              <a:ext cx="693420" cy="83820"/>
            </a:xfrm>
            <a:prstGeom prst="bentConnector3">
              <a:avLst>
                <a:gd name="adj1" fmla="val 43407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1" name="Elbow Connector 150"/>
            <xdr:cNvCxnSpPr/>
          </xdr:nvCxnSpPr>
          <xdr:spPr>
            <a:xfrm>
              <a:off x="5219700" y="1889760"/>
              <a:ext cx="716280" cy="320040"/>
            </a:xfrm>
            <a:prstGeom prst="bentConnector3">
              <a:avLst>
                <a:gd name="adj1" fmla="val 46809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63" name="Elbow Connector 162"/>
          <xdr:cNvCxnSpPr/>
        </xdr:nvCxnSpPr>
        <xdr:spPr>
          <a:xfrm>
            <a:off x="4678680" y="3253740"/>
            <a:ext cx="754380" cy="746760"/>
          </a:xfrm>
          <a:prstGeom prst="bentConnector3">
            <a:avLst>
              <a:gd name="adj1" fmla="val 44949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4495800</xdr:colOff>
      <xdr:row>21</xdr:row>
      <xdr:rowOff>121920</xdr:rowOff>
    </xdr:from>
    <xdr:to>
      <xdr:col>0</xdr:col>
      <xdr:colOff>6438900</xdr:colOff>
      <xdr:row>27</xdr:row>
      <xdr:rowOff>129540</xdr:rowOff>
    </xdr:to>
    <xdr:grpSp>
      <xdr:nvGrpSpPr>
        <xdr:cNvPr id="190" name="Group 189"/>
        <xdr:cNvGrpSpPr/>
      </xdr:nvGrpSpPr>
      <xdr:grpSpPr>
        <a:xfrm>
          <a:off x="4495800" y="4227195"/>
          <a:ext cx="1943100" cy="1150620"/>
          <a:chOff x="4495800" y="4053840"/>
          <a:chExt cx="1943100" cy="1104900"/>
        </a:xfrm>
      </xdr:grpSpPr>
      <xdr:grpSp>
        <xdr:nvGrpSpPr>
          <xdr:cNvPr id="167" name="Group 166"/>
          <xdr:cNvGrpSpPr/>
        </xdr:nvGrpSpPr>
        <xdr:grpSpPr>
          <a:xfrm>
            <a:off x="4495800" y="4053840"/>
            <a:ext cx="1943100" cy="1104900"/>
            <a:chOff x="5273040" y="1653540"/>
            <a:chExt cx="1943100" cy="1104900"/>
          </a:xfrm>
        </xdr:grpSpPr>
        <xdr:sp macro="" textlink="">
          <xdr:nvSpPr>
            <xdr:cNvPr id="168" name="TextBox 167"/>
            <xdr:cNvSpPr txBox="1"/>
          </xdr:nvSpPr>
          <xdr:spPr>
            <a:xfrm>
              <a:off x="6240780" y="16535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69" name="TextBox 168"/>
            <xdr:cNvSpPr txBox="1"/>
          </xdr:nvSpPr>
          <xdr:spPr>
            <a:xfrm>
              <a:off x="6240780" y="21031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70" name="TextBox 169"/>
            <xdr:cNvSpPr txBox="1"/>
          </xdr:nvSpPr>
          <xdr:spPr>
            <a:xfrm>
              <a:off x="6240780" y="24993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71" name="Elbow Connector 170"/>
            <xdr:cNvCxnSpPr/>
          </xdr:nvCxnSpPr>
          <xdr:spPr>
            <a:xfrm flipV="1">
              <a:off x="5288280" y="1760220"/>
              <a:ext cx="853440" cy="91440"/>
            </a:xfrm>
            <a:prstGeom prst="bentConnector3">
              <a:avLst>
                <a:gd name="adj1" fmla="val 45536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2" name="Elbow Connector 171"/>
            <xdr:cNvCxnSpPr/>
          </xdr:nvCxnSpPr>
          <xdr:spPr>
            <a:xfrm>
              <a:off x="5273040" y="1851660"/>
              <a:ext cx="883920" cy="365760"/>
            </a:xfrm>
            <a:prstGeom prst="bentConnector3">
              <a:avLst>
                <a:gd name="adj1" fmla="val 4569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75" name="Elbow Connector 174"/>
          <xdr:cNvCxnSpPr/>
        </xdr:nvCxnSpPr>
        <xdr:spPr>
          <a:xfrm>
            <a:off x="4495800" y="4251960"/>
            <a:ext cx="952500" cy="807720"/>
          </a:xfrm>
          <a:prstGeom prst="bentConnector3">
            <a:avLst>
              <a:gd name="adj1" fmla="val 428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4511040</xdr:colOff>
      <xdr:row>27</xdr:row>
      <xdr:rowOff>129540</xdr:rowOff>
    </xdr:from>
    <xdr:to>
      <xdr:col>0</xdr:col>
      <xdr:colOff>7239000</xdr:colOff>
      <xdr:row>34</xdr:row>
      <xdr:rowOff>175260</xdr:rowOff>
    </xdr:to>
    <xdr:grpSp>
      <xdr:nvGrpSpPr>
        <xdr:cNvPr id="191" name="Group 190"/>
        <xdr:cNvGrpSpPr/>
      </xdr:nvGrpSpPr>
      <xdr:grpSpPr>
        <a:xfrm>
          <a:off x="4511040" y="5377815"/>
          <a:ext cx="2727960" cy="1379220"/>
          <a:chOff x="4511040" y="4251960"/>
          <a:chExt cx="2727960" cy="1325880"/>
        </a:xfrm>
      </xdr:grpSpPr>
      <xdr:grpSp>
        <xdr:nvGrpSpPr>
          <xdr:cNvPr id="192" name="Group 191"/>
          <xdr:cNvGrpSpPr/>
        </xdr:nvGrpSpPr>
        <xdr:grpSpPr>
          <a:xfrm>
            <a:off x="4511040" y="4251960"/>
            <a:ext cx="2727960" cy="1325880"/>
            <a:chOff x="5288280" y="1851660"/>
            <a:chExt cx="2727960" cy="1325880"/>
          </a:xfrm>
        </xdr:grpSpPr>
        <xdr:sp macro="" textlink="">
          <xdr:nvSpPr>
            <xdr:cNvPr id="194" name="TextBox 193"/>
            <xdr:cNvSpPr txBox="1"/>
          </xdr:nvSpPr>
          <xdr:spPr>
            <a:xfrm>
              <a:off x="7040880" y="2072640"/>
              <a:ext cx="97536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Footwear</a:t>
              </a:r>
            </a:p>
          </xdr:txBody>
        </xdr:sp>
        <xdr:sp macro="" textlink="">
          <xdr:nvSpPr>
            <xdr:cNvPr id="195" name="TextBox 194"/>
            <xdr:cNvSpPr txBox="1"/>
          </xdr:nvSpPr>
          <xdr:spPr>
            <a:xfrm>
              <a:off x="7040880" y="2522220"/>
              <a:ext cx="937260" cy="2286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196" name="TextBox 195"/>
            <xdr:cNvSpPr txBox="1"/>
          </xdr:nvSpPr>
          <xdr:spPr>
            <a:xfrm>
              <a:off x="7040880" y="2918460"/>
              <a:ext cx="94488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Equipment</a:t>
              </a:r>
            </a:p>
          </xdr:txBody>
        </xdr:sp>
        <xdr:cxnSp macro="">
          <xdr:nvCxnSpPr>
            <xdr:cNvPr id="197" name="Elbow Connector 196"/>
            <xdr:cNvCxnSpPr>
              <a:endCxn id="194" idx="1"/>
            </xdr:cNvCxnSpPr>
          </xdr:nvCxnSpPr>
          <xdr:spPr>
            <a:xfrm>
              <a:off x="5288280" y="1851660"/>
              <a:ext cx="1752600" cy="36195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98" name="Elbow Connector 197"/>
            <xdr:cNvCxnSpPr>
              <a:endCxn id="195" idx="1"/>
            </xdr:cNvCxnSpPr>
          </xdr:nvCxnSpPr>
          <xdr:spPr>
            <a:xfrm>
              <a:off x="5288280" y="1859280"/>
              <a:ext cx="1752600" cy="77724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93" name="Elbow Connector 192"/>
          <xdr:cNvCxnSpPr>
            <a:endCxn id="196" idx="1"/>
          </xdr:cNvCxnSpPr>
        </xdr:nvCxnSpPr>
        <xdr:spPr>
          <a:xfrm>
            <a:off x="4533900" y="4267200"/>
            <a:ext cx="1729740" cy="118110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2461260</xdr:colOff>
      <xdr:row>32</xdr:row>
      <xdr:rowOff>7620</xdr:rowOff>
    </xdr:from>
    <xdr:to>
      <xdr:col>0</xdr:col>
      <xdr:colOff>4899660</xdr:colOff>
      <xdr:row>38</xdr:row>
      <xdr:rowOff>53340</xdr:rowOff>
    </xdr:to>
    <xdr:grpSp>
      <xdr:nvGrpSpPr>
        <xdr:cNvPr id="205" name="Group 204"/>
        <xdr:cNvGrpSpPr/>
      </xdr:nvGrpSpPr>
      <xdr:grpSpPr>
        <a:xfrm rot="5400000">
          <a:off x="3086100" y="5583555"/>
          <a:ext cx="1188720" cy="2438400"/>
          <a:chOff x="4488180" y="3360420"/>
          <a:chExt cx="1143000" cy="2438400"/>
        </a:xfrm>
      </xdr:grpSpPr>
      <xdr:grpSp>
        <xdr:nvGrpSpPr>
          <xdr:cNvPr id="206" name="Group 205"/>
          <xdr:cNvGrpSpPr/>
        </xdr:nvGrpSpPr>
        <xdr:grpSpPr>
          <a:xfrm>
            <a:off x="4488180" y="3360420"/>
            <a:ext cx="1143000" cy="2438400"/>
            <a:chOff x="5265420" y="960120"/>
            <a:chExt cx="1143000" cy="2438400"/>
          </a:xfrm>
        </xdr:grpSpPr>
        <xdr:sp macro="" textlink="">
          <xdr:nvSpPr>
            <xdr:cNvPr id="208" name="TextBox 207"/>
            <xdr:cNvSpPr txBox="1"/>
          </xdr:nvSpPr>
          <xdr:spPr>
            <a:xfrm rot="16200000">
              <a:off x="5922645" y="1160145"/>
              <a:ext cx="681990" cy="28194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Footwear</a:t>
              </a:r>
            </a:p>
          </xdr:txBody>
        </xdr:sp>
        <xdr:sp macro="" textlink="">
          <xdr:nvSpPr>
            <xdr:cNvPr id="209" name="TextBox 208"/>
            <xdr:cNvSpPr txBox="1"/>
          </xdr:nvSpPr>
          <xdr:spPr>
            <a:xfrm rot="16200000">
              <a:off x="5920740" y="1977390"/>
              <a:ext cx="666750" cy="21717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Apparel</a:t>
              </a:r>
            </a:p>
          </xdr:txBody>
        </xdr:sp>
        <xdr:sp macro="" textlink="">
          <xdr:nvSpPr>
            <xdr:cNvPr id="210" name="TextBox 209"/>
            <xdr:cNvSpPr txBox="1"/>
          </xdr:nvSpPr>
          <xdr:spPr>
            <a:xfrm rot="16200000">
              <a:off x="5890260" y="2880360"/>
              <a:ext cx="777240" cy="25908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sz="1100"/>
                <a:t>Equipment</a:t>
              </a:r>
            </a:p>
          </xdr:txBody>
        </xdr:sp>
        <xdr:cxnSp macro="">
          <xdr:nvCxnSpPr>
            <xdr:cNvPr id="211" name="Elbow Connector 210"/>
            <xdr:cNvCxnSpPr/>
          </xdr:nvCxnSpPr>
          <xdr:spPr>
            <a:xfrm rot="10800000" flipH="1">
              <a:off x="5265420" y="1455420"/>
              <a:ext cx="845820" cy="40386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2" name="Elbow Connector 211"/>
            <xdr:cNvCxnSpPr/>
          </xdr:nvCxnSpPr>
          <xdr:spPr>
            <a:xfrm>
              <a:off x="5273040" y="1851660"/>
              <a:ext cx="815340" cy="190500"/>
            </a:xfrm>
            <a:prstGeom prst="bentConnector3">
              <a:avLst>
                <a:gd name="adj1" fmla="val 50000"/>
              </a:avLst>
            </a:prstGeom>
            <a:ln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7" name="Elbow Connector 206"/>
          <xdr:cNvCxnSpPr/>
        </xdr:nvCxnSpPr>
        <xdr:spPr>
          <a:xfrm>
            <a:off x="4495800" y="4251960"/>
            <a:ext cx="822960" cy="81534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workbookViewId="0"/>
  </sheetViews>
  <sheetFormatPr defaultRowHeight="15"/>
  <cols>
    <col min="1" max="1" width="176.140625" style="20" customWidth="1"/>
  </cols>
  <sheetData>
    <row r="1" spans="1:1" ht="23.25">
      <c r="A1" s="19" t="s">
        <v>20</v>
      </c>
    </row>
    <row r="2" spans="1:1">
      <c r="A2" s="54" t="s">
        <v>150</v>
      </c>
    </row>
    <row r="3" spans="1:1">
      <c r="A3" s="53" t="s">
        <v>140</v>
      </c>
    </row>
    <row r="4" spans="1:1">
      <c r="A4" s="53" t="s">
        <v>151</v>
      </c>
    </row>
    <row r="5" spans="1:1">
      <c r="A5" s="54" t="s">
        <v>152</v>
      </c>
    </row>
    <row r="6" spans="1:1">
      <c r="A6" s="55" t="s">
        <v>141</v>
      </c>
    </row>
    <row r="7" spans="1:1">
      <c r="A7" s="41"/>
    </row>
    <row r="8" spans="1:1">
      <c r="A8" s="41"/>
    </row>
    <row r="9" spans="1:1">
      <c r="A9" s="42"/>
    </row>
    <row r="10" spans="1:1" s="17" customFormat="1">
      <c r="A10" s="23"/>
    </row>
    <row r="11" spans="1:1">
      <c r="A11" s="21"/>
    </row>
    <row r="12" spans="1:1">
      <c r="A12" s="21"/>
    </row>
    <row r="13" spans="1:1">
      <c r="A13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4"/>
  <sheetViews>
    <sheetView workbookViewId="0">
      <pane ySplit="1" topLeftCell="A150" activePane="bottomLeft" state="frozen"/>
      <selection pane="bottomLeft" activeCell="A131" sqref="A131"/>
    </sheetView>
  </sheetViews>
  <sheetFormatPr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6" t="s">
        <v>28</v>
      </c>
      <c r="B3" s="27">
        <v>16534</v>
      </c>
      <c r="C3" s="27">
        <v>17405</v>
      </c>
      <c r="D3" s="27">
        <v>19038</v>
      </c>
      <c r="E3" s="27">
        <v>20441</v>
      </c>
      <c r="F3" s="27">
        <v>21643</v>
      </c>
      <c r="G3" s="27">
        <v>21162</v>
      </c>
      <c r="H3" s="27">
        <v>24576</v>
      </c>
      <c r="I3" s="27">
        <v>25231</v>
      </c>
    </row>
    <row r="4" spans="1:9" s="1" customFormat="1">
      <c r="A4" s="25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4" t="s">
        <v>23</v>
      </c>
      <c r="B7" s="22">
        <f t="shared" ref="B7:H7" si="2">+B5+B6</f>
        <v>9892</v>
      </c>
      <c r="C7" s="22">
        <f t="shared" si="2"/>
        <v>10469</v>
      </c>
      <c r="D7" s="22">
        <f t="shared" si="2"/>
        <v>10563</v>
      </c>
      <c r="E7" s="22">
        <f t="shared" si="2"/>
        <v>11511</v>
      </c>
      <c r="F7" s="22">
        <f t="shared" si="2"/>
        <v>12702</v>
      </c>
      <c r="G7" s="22">
        <f t="shared" si="2"/>
        <v>13126</v>
      </c>
      <c r="H7" s="22">
        <f t="shared" si="2"/>
        <v>13025</v>
      </c>
      <c r="I7" s="22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57">
        <v>4466</v>
      </c>
      <c r="G25" s="58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59">
        <v>197</v>
      </c>
      <c r="G26" s="60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1">
        <v>4272</v>
      </c>
      <c r="G27" s="62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1">
        <v>5622</v>
      </c>
      <c r="G28" s="62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3">
        <v>1968</v>
      </c>
      <c r="G29" s="64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1">
        <v>4744</v>
      </c>
      <c r="G31" s="62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>
        <v>0</v>
      </c>
      <c r="E32" s="3">
        <v>0</v>
      </c>
      <c r="F32" s="65" t="s">
        <v>153</v>
      </c>
      <c r="G32" s="62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59">
        <v>283</v>
      </c>
      <c r="G33" s="60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59">
        <v>154</v>
      </c>
      <c r="G34" s="60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3">
        <v>2011</v>
      </c>
      <c r="G35" s="64">
        <v>2326</v>
      </c>
      <c r="H35" s="3">
        <v>2921</v>
      </c>
      <c r="I35" s="3">
        <v>3821</v>
      </c>
    </row>
    <row r="36" spans="1:9" ht="15.7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66">
        <v>6</v>
      </c>
      <c r="G39" s="67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59">
        <v>9</v>
      </c>
      <c r="G40" s="60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1">
        <v>2612</v>
      </c>
      <c r="G41" s="62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65" t="s">
        <v>153</v>
      </c>
      <c r="G42" s="60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1">
        <v>5010</v>
      </c>
      <c r="G43" s="62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68">
        <v>229</v>
      </c>
      <c r="G44" s="69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1">
        <v>3464</v>
      </c>
      <c r="G46" s="62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>
        <v>0</v>
      </c>
      <c r="F47" s="65">
        <v>0</v>
      </c>
      <c r="G47" s="62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1">
        <v>3347</v>
      </c>
      <c r="G48" s="62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70"/>
      <c r="G49" s="71"/>
      <c r="H49" s="3"/>
      <c r="I49" s="3"/>
    </row>
    <row r="50" spans="1:9">
      <c r="A50" s="11" t="s">
        <v>53</v>
      </c>
      <c r="B50" s="3"/>
      <c r="C50" s="3"/>
      <c r="D50" s="3"/>
      <c r="E50" s="3"/>
      <c r="F50" s="65">
        <v>0</v>
      </c>
      <c r="G50" s="72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70"/>
      <c r="G51" s="71"/>
      <c r="H51" s="3"/>
      <c r="I51" s="3"/>
    </row>
    <row r="52" spans="1:9">
      <c r="A52" s="11" t="s">
        <v>55</v>
      </c>
      <c r="B52" s="3"/>
      <c r="C52" s="3"/>
      <c r="D52" s="3"/>
      <c r="E52" s="3"/>
      <c r="F52" s="70"/>
      <c r="G52" s="71"/>
      <c r="H52" s="3"/>
      <c r="I52" s="3"/>
    </row>
    <row r="53" spans="1:9">
      <c r="A53" s="18" t="s">
        <v>56</v>
      </c>
      <c r="B53" s="3"/>
      <c r="C53" s="3"/>
      <c r="D53" s="3"/>
      <c r="E53" s="3"/>
      <c r="F53" s="65">
        <v>0</v>
      </c>
      <c r="G53" s="72">
        <v>0</v>
      </c>
      <c r="H53" s="3"/>
      <c r="I53" s="3"/>
    </row>
    <row r="54" spans="1:9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59">
        <v>3</v>
      </c>
      <c r="G54" s="60">
        <v>3</v>
      </c>
      <c r="H54" s="3">
        <v>3</v>
      </c>
      <c r="I54" s="3">
        <v>3</v>
      </c>
    </row>
    <row r="55" spans="1:9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61">
        <v>7163</v>
      </c>
      <c r="G55" s="62">
        <v>8299</v>
      </c>
      <c r="H55" s="3">
        <v>9965</v>
      </c>
      <c r="I55" s="3">
        <v>11484</v>
      </c>
    </row>
    <row r="56" spans="1:9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59">
        <v>231</v>
      </c>
      <c r="G56" s="73">
        <v>-56</v>
      </c>
      <c r="H56" s="3">
        <v>-380</v>
      </c>
      <c r="I56" s="3">
        <v>318</v>
      </c>
    </row>
    <row r="57" spans="1:9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63">
        <v>1643</v>
      </c>
      <c r="G57" s="74">
        <v>-191</v>
      </c>
      <c r="H57" s="3">
        <v>3179</v>
      </c>
      <c r="I57" s="3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s="17" customFormat="1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0">
        <v>721</v>
      </c>
      <c r="H66" s="3">
        <v>744</v>
      </c>
      <c r="I66" s="3">
        <v>717</v>
      </c>
    </row>
    <row r="67" spans="1:9" s="17" customFormat="1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3">
        <v>-380</v>
      </c>
      <c r="H67" s="3">
        <v>-385</v>
      </c>
      <c r="I67" s="3">
        <v>-650</v>
      </c>
    </row>
    <row r="68" spans="1:9" s="17" customFormat="1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0">
        <v>429</v>
      </c>
      <c r="H68" s="3">
        <v>611</v>
      </c>
      <c r="I68" s="3">
        <v>638</v>
      </c>
    </row>
    <row r="69" spans="1:9" s="17" customFormat="1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0">
        <v>398</v>
      </c>
      <c r="H69" s="3">
        <v>53</v>
      </c>
      <c r="I69" s="3">
        <v>123</v>
      </c>
    </row>
    <row r="70" spans="1:9" s="17" customFormat="1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0">
        <v>23</v>
      </c>
      <c r="H70" s="3">
        <v>-138</v>
      </c>
      <c r="I70" s="3">
        <v>-26</v>
      </c>
    </row>
    <row r="71" spans="1:9" s="17" customFormat="1">
      <c r="A71" s="2" t="s">
        <v>71</v>
      </c>
      <c r="B71" s="3"/>
      <c r="C71" s="3"/>
      <c r="D71" s="3"/>
      <c r="E71" s="3"/>
      <c r="F71" s="3"/>
      <c r="G71" s="71"/>
      <c r="H71" s="3"/>
      <c r="I71" s="3"/>
    </row>
    <row r="72" spans="1:9" s="17" customFormat="1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2">
        <v>1239</v>
      </c>
      <c r="H72" s="3">
        <v>-1606</v>
      </c>
      <c r="I72" s="3">
        <v>-504</v>
      </c>
    </row>
    <row r="73" spans="1:9" s="17" customFormat="1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5">
        <v>-1854</v>
      </c>
      <c r="H73" s="3">
        <v>507</v>
      </c>
      <c r="I73" s="3">
        <v>-1676</v>
      </c>
    </row>
    <row r="74" spans="1:9" s="17" customFormat="1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76">
        <v>-654</v>
      </c>
      <c r="H74" s="3">
        <v>-182</v>
      </c>
      <c r="I74" s="3">
        <v>-845</v>
      </c>
    </row>
    <row r="75" spans="1:9" s="17" customFormat="1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77">
        <v>24</v>
      </c>
      <c r="H75" s="3">
        <v>1326</v>
      </c>
      <c r="I75" s="3">
        <v>1365</v>
      </c>
    </row>
    <row r="76" spans="1:9" s="17" customFormat="1">
      <c r="A76" s="28" t="s">
        <v>74</v>
      </c>
      <c r="B76" s="29">
        <f t="shared" ref="B76:H76" si="13">+SUM(B64:B75)</f>
        <v>4680</v>
      </c>
      <c r="C76" s="29">
        <f t="shared" si="13"/>
        <v>3096</v>
      </c>
      <c r="D76" s="29">
        <f t="shared" si="13"/>
        <v>3846</v>
      </c>
      <c r="E76" s="29">
        <f t="shared" si="13"/>
        <v>4955</v>
      </c>
      <c r="F76" s="29">
        <f t="shared" si="13"/>
        <v>5903</v>
      </c>
      <c r="G76" s="29">
        <f t="shared" si="13"/>
        <v>2485</v>
      </c>
      <c r="H76" s="29">
        <f t="shared" si="13"/>
        <v>6657</v>
      </c>
      <c r="I76" s="29">
        <f>+SUM(I64:I75)</f>
        <v>5188</v>
      </c>
    </row>
    <row r="77" spans="1:9" s="17" customFormat="1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s="17" customFormat="1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5">
        <v>-2426</v>
      </c>
      <c r="H78" s="3">
        <v>-9961</v>
      </c>
      <c r="I78" s="3">
        <v>-12913</v>
      </c>
    </row>
    <row r="79" spans="1:9" s="17" customFormat="1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0">
        <v>74</v>
      </c>
      <c r="H79" s="3">
        <v>4236</v>
      </c>
      <c r="I79" s="3">
        <v>8199</v>
      </c>
    </row>
    <row r="80" spans="1:9" s="17" customFormat="1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2">
        <v>2379</v>
      </c>
      <c r="H80" s="3">
        <v>2449</v>
      </c>
      <c r="I80" s="3">
        <v>3967</v>
      </c>
    </row>
    <row r="81" spans="1:9" s="17" customFormat="1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5">
        <v>-1086</v>
      </c>
      <c r="H81" s="3">
        <v>-695</v>
      </c>
      <c r="I81" s="3">
        <v>-758</v>
      </c>
    </row>
    <row r="82" spans="1:9" s="17" customFormat="1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69">
        <v>31</v>
      </c>
      <c r="H82" s="3">
        <v>171</v>
      </c>
      <c r="I82" s="3">
        <v>-19</v>
      </c>
    </row>
    <row r="83" spans="1:9" s="17" customFormat="1">
      <c r="A83" s="30" t="s">
        <v>80</v>
      </c>
      <c r="B83" s="29">
        <f t="shared" ref="B83:H83" si="14">+SUM(B78:B82)</f>
        <v>-175</v>
      </c>
      <c r="C83" s="29">
        <f t="shared" si="14"/>
        <v>-1034</v>
      </c>
      <c r="D83" s="29">
        <f t="shared" si="14"/>
        <v>-1008</v>
      </c>
      <c r="E83" s="29">
        <f t="shared" si="14"/>
        <v>276</v>
      </c>
      <c r="F83" s="29">
        <f t="shared" si="14"/>
        <v>-264</v>
      </c>
      <c r="G83" s="29">
        <f t="shared" si="14"/>
        <v>-1028</v>
      </c>
      <c r="H83" s="29">
        <f t="shared" si="14"/>
        <v>-3800</v>
      </c>
      <c r="I83" s="29">
        <f>+SUM(I78:I82)</f>
        <v>-1524</v>
      </c>
    </row>
    <row r="84" spans="1:9" s="17" customFormat="1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s="17" customFormat="1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78">
        <v>6134</v>
      </c>
      <c r="H85" s="3">
        <v>0</v>
      </c>
      <c r="I85" s="3">
        <v>0</v>
      </c>
    </row>
    <row r="86" spans="1:9" s="17" customFormat="1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78">
        <v>49</v>
      </c>
      <c r="H86" s="3">
        <v>-52</v>
      </c>
      <c r="I86" s="3">
        <v>15</v>
      </c>
    </row>
    <row r="87" spans="1:9" s="17" customFormat="1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78">
        <v>0</v>
      </c>
      <c r="H87" s="3">
        <v>-197</v>
      </c>
      <c r="I87" s="3">
        <v>0</v>
      </c>
    </row>
    <row r="88" spans="1:9" s="17" customFormat="1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78">
        <v>885</v>
      </c>
      <c r="H88" s="3">
        <v>1172</v>
      </c>
      <c r="I88" s="3">
        <v>1151</v>
      </c>
    </row>
    <row r="89" spans="1:9" s="17" customFormat="1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78">
        <v>-3067</v>
      </c>
      <c r="H89" s="3">
        <v>-608</v>
      </c>
      <c r="I89" s="3">
        <v>-4014</v>
      </c>
    </row>
    <row r="90" spans="1:9" s="17" customFormat="1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78">
        <v>-1452</v>
      </c>
      <c r="H90" s="3">
        <v>-1638</v>
      </c>
      <c r="I90" s="3">
        <v>-1837</v>
      </c>
    </row>
    <row r="91" spans="1:9" s="17" customFormat="1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78">
        <v>-58</v>
      </c>
      <c r="H91" s="3">
        <v>-136</v>
      </c>
      <c r="I91" s="3">
        <v>-151</v>
      </c>
    </row>
    <row r="92" spans="1:9" s="17" customFormat="1">
      <c r="A92" s="30" t="s">
        <v>88</v>
      </c>
      <c r="B92" s="29">
        <f t="shared" ref="B92:H92" si="15">+SUM(B85:B91)</f>
        <v>-2790</v>
      </c>
      <c r="C92" s="29">
        <f t="shared" si="15"/>
        <v>-2671</v>
      </c>
      <c r="D92" s="29">
        <f t="shared" si="15"/>
        <v>-2148</v>
      </c>
      <c r="E92" s="29">
        <f t="shared" si="15"/>
        <v>-4835</v>
      </c>
      <c r="F92" s="29">
        <f t="shared" si="15"/>
        <v>-5293</v>
      </c>
      <c r="G92" s="29">
        <f t="shared" si="15"/>
        <v>2491</v>
      </c>
      <c r="H92" s="29">
        <f t="shared" si="15"/>
        <v>-1459</v>
      </c>
      <c r="I92" s="29">
        <f>+SUM(I85:I91)</f>
        <v>-4836</v>
      </c>
    </row>
    <row r="93" spans="1:9" s="17" customFormat="1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78">
        <v>-66</v>
      </c>
      <c r="H93" s="3">
        <v>143</v>
      </c>
      <c r="I93" s="3">
        <v>-143</v>
      </c>
    </row>
    <row r="94" spans="1:9" s="17" customFormat="1">
      <c r="A94" s="30" t="s">
        <v>90</v>
      </c>
      <c r="B94" s="29">
        <f t="shared" ref="B94:H94" si="16">+B76+B83+B92+B93</f>
        <v>1632</v>
      </c>
      <c r="C94" s="29">
        <f t="shared" si="16"/>
        <v>-714</v>
      </c>
      <c r="D94" s="29">
        <f t="shared" si="16"/>
        <v>670</v>
      </c>
      <c r="E94" s="29">
        <f t="shared" si="16"/>
        <v>441</v>
      </c>
      <c r="F94" s="29">
        <f t="shared" si="16"/>
        <v>217</v>
      </c>
      <c r="G94" s="29">
        <f t="shared" si="16"/>
        <v>3882</v>
      </c>
      <c r="H94" s="29">
        <f t="shared" si="16"/>
        <v>1541</v>
      </c>
      <c r="I94" s="29">
        <f>+I76+I83+I92+I93</f>
        <v>-1315</v>
      </c>
    </row>
    <row r="95" spans="1:9" s="17" customFormat="1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78">
        <v>4466</v>
      </c>
      <c r="H95" s="3">
        <v>8348</v>
      </c>
      <c r="I95" s="3">
        <f>+H96</f>
        <v>9889</v>
      </c>
    </row>
    <row r="96" spans="1:9" s="17" customFormat="1" ht="15.75" thickBot="1">
      <c r="A96" s="6" t="s">
        <v>92</v>
      </c>
      <c r="B96" s="7">
        <f>B94+B95</f>
        <v>3852</v>
      </c>
      <c r="C96" s="7">
        <f t="shared" ref="C96:I96" si="17">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.75" thickTop="1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s="17" customFormat="1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s="17" customFormat="1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s="17" customFormat="1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67">
        <v>140</v>
      </c>
      <c r="H100" s="3">
        <v>293</v>
      </c>
      <c r="I100" s="3">
        <v>290</v>
      </c>
    </row>
    <row r="101" spans="1:9" s="17" customFormat="1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2">
        <v>1028</v>
      </c>
      <c r="H101" s="3">
        <v>1177</v>
      </c>
      <c r="I101" s="3">
        <v>1231</v>
      </c>
    </row>
    <row r="102" spans="1:9" s="17" customFormat="1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0">
        <v>121</v>
      </c>
      <c r="H102" s="3">
        <v>179</v>
      </c>
      <c r="I102" s="3">
        <v>160</v>
      </c>
    </row>
    <row r="103" spans="1:9" s="17" customFormat="1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69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31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78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78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 s="79">
        <v>516</v>
      </c>
      <c r="H110">
        <v>507</v>
      </c>
      <c r="I110">
        <v>633</v>
      </c>
    </row>
    <row r="111" spans="1:9">
      <c r="A111" s="2" t="s">
        <v>101</v>
      </c>
      <c r="B111" s="3">
        <f t="shared" ref="B111" si="20">+SUM(B112:B114)</f>
        <v>7126</v>
      </c>
      <c r="C111" s="3">
        <f t="shared" ref="C111" si="21">+SUM(C112:C114)</f>
        <v>7568</v>
      </c>
      <c r="D111" s="3">
        <f t="shared" ref="D111" si="22">+SUM(D112:D114)</f>
        <v>7970</v>
      </c>
      <c r="E111" s="3">
        <f t="shared" ref="E111" si="23">+SUM(E112:E114)</f>
        <v>9242</v>
      </c>
      <c r="F111" s="3">
        <f t="shared" ref="F111" si="24">+SUM(F112:F114)</f>
        <v>9812</v>
      </c>
      <c r="G111" s="3">
        <f t="shared" ref="G111" si="25">+SUM(G112:G114)</f>
        <v>9347</v>
      </c>
      <c r="H111" s="3">
        <f t="shared" ref="H111" si="26">+SUM(H112:H114)</f>
        <v>11456</v>
      </c>
      <c r="I111" s="3">
        <f>+SUM(I112:I114)</f>
        <v>12479</v>
      </c>
    </row>
    <row r="112" spans="1:9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78">
        <v>5892</v>
      </c>
      <c r="H112" s="8">
        <v>6970</v>
      </c>
      <c r="I112" s="8">
        <v>7388</v>
      </c>
    </row>
    <row r="113" spans="1:9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78">
        <v>3053</v>
      </c>
      <c r="H113" s="8">
        <v>3996</v>
      </c>
      <c r="I113" s="8">
        <v>4527</v>
      </c>
    </row>
    <row r="114" spans="1:9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78">
        <v>402</v>
      </c>
      <c r="H114">
        <v>490</v>
      </c>
      <c r="I114">
        <v>564</v>
      </c>
    </row>
    <row r="115" spans="1:9">
      <c r="A115" s="2" t="s">
        <v>102</v>
      </c>
      <c r="B115" s="3">
        <f t="shared" ref="B115" si="27">+SUM(B116:B118)</f>
        <v>3067</v>
      </c>
      <c r="C115" s="3">
        <f t="shared" ref="C115" si="28">+SUM(C116:C118)</f>
        <v>3785</v>
      </c>
      <c r="D115" s="3">
        <f t="shared" ref="D115" si="29">+SUM(D116:D118)</f>
        <v>4237</v>
      </c>
      <c r="E115" s="3">
        <f t="shared" ref="E115" si="30">+SUM(E116:E118)</f>
        <v>5134</v>
      </c>
      <c r="F115" s="3">
        <f t="shared" ref="F115" si="31">+SUM(F116:F118)</f>
        <v>6208</v>
      </c>
      <c r="G115" s="3">
        <f t="shared" ref="G115" si="32">+SUM(G116:G118)</f>
        <v>6679</v>
      </c>
      <c r="H115" s="3">
        <f t="shared" ref="H115" si="33">+SUM(H116:H118)</f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78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78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78">
        <v>148</v>
      </c>
      <c r="H118">
        <v>195</v>
      </c>
      <c r="I118">
        <v>193</v>
      </c>
    </row>
    <row r="119" spans="1:9">
      <c r="A119" s="2" t="s">
        <v>106</v>
      </c>
      <c r="B119" s="3">
        <f t="shared" ref="B119" si="34">+SUM(B120:B122)</f>
        <v>4653</v>
      </c>
      <c r="C119" s="3">
        <f t="shared" ref="C119" si="35">+SUM(C120:C122)</f>
        <v>4317</v>
      </c>
      <c r="D119" s="3">
        <f t="shared" ref="D119" si="36">+SUM(D120:D122)</f>
        <v>4737</v>
      </c>
      <c r="E119" s="3">
        <f t="shared" ref="E119" si="37">+SUM(E120:E122)</f>
        <v>5166</v>
      </c>
      <c r="F119" s="3">
        <f t="shared" ref="F119" si="38">+SUM(F120:F122)</f>
        <v>5254</v>
      </c>
      <c r="G119" s="3">
        <f t="shared" ref="G119" si="39">+SUM(G120:G122)</f>
        <v>5028</v>
      </c>
      <c r="H119" s="3">
        <f t="shared" ref="H119" si="40">+SUM(H120:H122)</f>
        <v>5343</v>
      </c>
      <c r="I119" s="3">
        <f>+SUM(I120:I122)</f>
        <v>5955</v>
      </c>
    </row>
    <row r="120" spans="1:9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78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78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78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78">
        <v>30</v>
      </c>
      <c r="H123" s="3">
        <v>25</v>
      </c>
      <c r="I123" s="3">
        <v>102</v>
      </c>
    </row>
    <row r="124" spans="1:9">
      <c r="A124" s="4" t="s">
        <v>103</v>
      </c>
      <c r="B124" s="5">
        <f t="shared" ref="B124:I124" si="41">+B107+B111+B115+B119+B123</f>
        <v>28701</v>
      </c>
      <c r="C124" s="5">
        <f t="shared" si="41"/>
        <v>30507</v>
      </c>
      <c r="D124" s="5">
        <f t="shared" si="41"/>
        <v>32233</v>
      </c>
      <c r="E124" s="5">
        <f t="shared" si="41"/>
        <v>34485</v>
      </c>
      <c r="F124" s="5">
        <f t="shared" si="41"/>
        <v>37218</v>
      </c>
      <c r="G124" s="5">
        <f t="shared" si="41"/>
        <v>35568</v>
      </c>
      <c r="H124" s="5">
        <f t="shared" si="41"/>
        <v>42293</v>
      </c>
      <c r="I124" s="5">
        <f t="shared" si="41"/>
        <v>44436</v>
      </c>
    </row>
    <row r="125" spans="1:9">
      <c r="A125" s="2" t="s">
        <v>104</v>
      </c>
      <c r="B125" s="3">
        <f>+B126+B127+B128+B129</f>
        <v>1982</v>
      </c>
      <c r="C125" s="3">
        <f t="shared" ref="C125:I125" si="42">+C126+C127+C128+C129</f>
        <v>1955</v>
      </c>
      <c r="D125" s="3">
        <f t="shared" si="42"/>
        <v>2042</v>
      </c>
      <c r="E125" s="3">
        <f t="shared" si="42"/>
        <v>1886</v>
      </c>
      <c r="F125" s="3">
        <f t="shared" si="42"/>
        <v>1906</v>
      </c>
      <c r="G125" s="3">
        <f t="shared" si="42"/>
        <v>1846</v>
      </c>
      <c r="H125" s="3">
        <f t="shared" si="42"/>
        <v>2205</v>
      </c>
      <c r="I125" s="3">
        <f t="shared" si="42"/>
        <v>2346</v>
      </c>
    </row>
    <row r="126" spans="1:9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78">
        <v>-11</v>
      </c>
      <c r="H130" s="3">
        <v>40</v>
      </c>
      <c r="I130" s="3">
        <v>-72</v>
      </c>
    </row>
    <row r="131" spans="1:9" ht="15.75" thickBot="1">
      <c r="A131" s="6" t="s">
        <v>105</v>
      </c>
      <c r="B131" s="7">
        <f t="shared" ref="B131:H131" si="43">+B124+B125+B130</f>
        <v>30601</v>
      </c>
      <c r="C131" s="7">
        <f t="shared" si="43"/>
        <v>32376</v>
      </c>
      <c r="D131" s="7">
        <f t="shared" si="43"/>
        <v>34350</v>
      </c>
      <c r="E131" s="7">
        <f t="shared" si="43"/>
        <v>36397</v>
      </c>
      <c r="F131" s="7">
        <f t="shared" si="43"/>
        <v>39117</v>
      </c>
      <c r="G131" s="7">
        <f t="shared" si="43"/>
        <v>37403</v>
      </c>
      <c r="H131" s="7">
        <f t="shared" si="43"/>
        <v>44538</v>
      </c>
      <c r="I131" s="7">
        <f>+I124+I125+I130</f>
        <v>46710</v>
      </c>
    </row>
    <row r="132" spans="1:9" s="12" customFormat="1" ht="15.75" thickTop="1">
      <c r="A132" s="12" t="s">
        <v>111</v>
      </c>
      <c r="B132" s="13">
        <f>+I131-I2</f>
        <v>0</v>
      </c>
      <c r="C132" s="13">
        <f t="shared" ref="C132:G132" si="44">+C131-C2</f>
        <v>0</v>
      </c>
      <c r="D132" s="13">
        <f t="shared" si="44"/>
        <v>0</v>
      </c>
      <c r="E132" s="13">
        <f t="shared" si="44"/>
        <v>0</v>
      </c>
      <c r="F132" s="13">
        <f t="shared" si="44"/>
        <v>0</v>
      </c>
      <c r="G132" s="13">
        <f t="shared" si="44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>
      <c r="A139" s="4" t="s">
        <v>103</v>
      </c>
      <c r="B139" s="5">
        <f t="shared" ref="B139:I139" si="45">+SUM(B134:B138)</f>
        <v>4813</v>
      </c>
      <c r="C139" s="5">
        <f t="shared" si="45"/>
        <v>5328</v>
      </c>
      <c r="D139" s="5">
        <f t="shared" si="45"/>
        <v>5192</v>
      </c>
      <c r="E139" s="5">
        <f t="shared" si="45"/>
        <v>5525</v>
      </c>
      <c r="F139" s="5">
        <f t="shared" si="45"/>
        <v>6357</v>
      </c>
      <c r="G139" s="5">
        <f t="shared" si="45"/>
        <v>4646</v>
      </c>
      <c r="H139" s="5">
        <f t="shared" si="45"/>
        <v>8641</v>
      </c>
      <c r="I139" s="5">
        <f t="shared" si="45"/>
        <v>8406</v>
      </c>
    </row>
    <row r="140" spans="1:9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>
      <c r="A142" s="6" t="s">
        <v>112</v>
      </c>
      <c r="B142" s="7">
        <f t="shared" ref="B142" si="46">+SUM(B139:B141)</f>
        <v>4233</v>
      </c>
      <c r="C142" s="7">
        <f t="shared" ref="C142" si="47">+SUM(C139:C141)</f>
        <v>4642</v>
      </c>
      <c r="D142" s="7">
        <f t="shared" ref="D142" si="48">+SUM(D139:D141)</f>
        <v>4945</v>
      </c>
      <c r="E142" s="7">
        <f t="shared" ref="E142" si="49">+SUM(E139:E141)</f>
        <v>4379</v>
      </c>
      <c r="F142" s="7">
        <f t="shared" ref="F142" si="50">+SUM(F139:F141)</f>
        <v>4850</v>
      </c>
      <c r="G142" s="7">
        <f t="shared" ref="G142" si="51">+SUM(G139:G141)</f>
        <v>2976</v>
      </c>
      <c r="H142" s="7">
        <f t="shared" ref="H142" si="52">+SUM(H139:H141)</f>
        <v>6923</v>
      </c>
      <c r="I142" s="7">
        <f>+SUM(I139:I141)</f>
        <v>6856</v>
      </c>
    </row>
    <row r="143" spans="1:9" s="12" customFormat="1" ht="15.75" thickTop="1">
      <c r="A143" s="12" t="s">
        <v>111</v>
      </c>
      <c r="B143" s="13">
        <f t="shared" ref="B143:H143" si="53">+B142-B10-B8</f>
        <v>0</v>
      </c>
      <c r="C143" s="13">
        <f t="shared" si="53"/>
        <v>0</v>
      </c>
      <c r="D143" s="13">
        <f t="shared" si="53"/>
        <v>0</v>
      </c>
      <c r="E143" s="13">
        <f t="shared" si="53"/>
        <v>0</v>
      </c>
      <c r="F143" s="13">
        <f t="shared" si="53"/>
        <v>0</v>
      </c>
      <c r="G143" s="13">
        <f t="shared" si="53"/>
        <v>0</v>
      </c>
      <c r="H143" s="13">
        <f t="shared" si="53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54">+SUM(B145:B149)</f>
        <v>2176</v>
      </c>
      <c r="C150" s="5">
        <f t="shared" si="54"/>
        <v>2458</v>
      </c>
      <c r="D150" s="5">
        <f t="shared" si="54"/>
        <v>2626</v>
      </c>
      <c r="E150" s="5">
        <f t="shared" si="54"/>
        <v>2889</v>
      </c>
      <c r="F150" s="5">
        <f t="shared" si="54"/>
        <v>2971</v>
      </c>
      <c r="G150" s="5">
        <f t="shared" si="54"/>
        <v>2870</v>
      </c>
      <c r="H150" s="5">
        <f t="shared" si="54"/>
        <v>2971</v>
      </c>
      <c r="I150" s="5">
        <f t="shared" si="54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>
      <c r="A153" s="6" t="s">
        <v>120</v>
      </c>
      <c r="B153" s="7">
        <f t="shared" ref="B153:H153" si="55">+SUM(B150:B152)</f>
        <v>3011</v>
      </c>
      <c r="C153" s="7">
        <f t="shared" si="55"/>
        <v>3520</v>
      </c>
      <c r="D153" s="7">
        <f t="shared" si="55"/>
        <v>3989</v>
      </c>
      <c r="E153" s="7">
        <f t="shared" si="55"/>
        <v>4454</v>
      </c>
      <c r="F153" s="7">
        <f t="shared" si="55"/>
        <v>4744</v>
      </c>
      <c r="G153" s="7">
        <f t="shared" si="55"/>
        <v>4866</v>
      </c>
      <c r="H153" s="7">
        <f t="shared" si="55"/>
        <v>4904</v>
      </c>
      <c r="I153" s="7">
        <f>+SUM(I150:I152)</f>
        <v>4791</v>
      </c>
    </row>
    <row r="154" spans="1:9" ht="15.75" thickTop="1">
      <c r="A154" s="12" t="s">
        <v>111</v>
      </c>
      <c r="B154" s="13">
        <f t="shared" ref="B154:H154" si="56">+B153-B31</f>
        <v>0</v>
      </c>
      <c r="C154" s="13">
        <f t="shared" si="56"/>
        <v>0</v>
      </c>
      <c r="D154" s="13">
        <f t="shared" si="56"/>
        <v>0</v>
      </c>
      <c r="E154" s="13">
        <f t="shared" si="56"/>
        <v>0</v>
      </c>
      <c r="F154" s="13">
        <f t="shared" si="56"/>
        <v>0</v>
      </c>
      <c r="G154" s="13">
        <f t="shared" si="56"/>
        <v>0</v>
      </c>
      <c r="H154" s="13">
        <f t="shared" si="56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57">+SUM(B156:B160)</f>
        <v>790</v>
      </c>
      <c r="C161" s="5">
        <f t="shared" si="57"/>
        <v>840</v>
      </c>
      <c r="D161" s="5">
        <f t="shared" si="57"/>
        <v>784</v>
      </c>
      <c r="E161" s="5">
        <f t="shared" si="57"/>
        <v>847</v>
      </c>
      <c r="F161" s="5">
        <f t="shared" si="57"/>
        <v>724</v>
      </c>
      <c r="G161" s="5">
        <f t="shared" si="57"/>
        <v>756</v>
      </c>
      <c r="H161" s="5">
        <f t="shared" si="57"/>
        <v>677</v>
      </c>
      <c r="I161" s="5">
        <f t="shared" si="57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58">-(SUM(B161:B162)+B81)</f>
        <v>254</v>
      </c>
      <c r="C163" s="3">
        <f t="shared" si="58"/>
        <v>264</v>
      </c>
      <c r="D163" s="3">
        <f t="shared" si="58"/>
        <v>291</v>
      </c>
      <c r="E163" s="3">
        <f t="shared" si="58"/>
        <v>159</v>
      </c>
      <c r="F163" s="3">
        <f t="shared" si="58"/>
        <v>377</v>
      </c>
      <c r="G163" s="3">
        <f t="shared" si="58"/>
        <v>318</v>
      </c>
      <c r="H163" s="3">
        <f t="shared" si="58"/>
        <v>11</v>
      </c>
      <c r="I163" s="3">
        <f>-(SUM(I161:I162)+I81)</f>
        <v>50</v>
      </c>
    </row>
    <row r="164" spans="1:9" ht="15.75" thickBot="1">
      <c r="A164" s="6" t="s">
        <v>123</v>
      </c>
      <c r="B164" s="7">
        <f t="shared" ref="B164:H164" si="59">+SUM(B161:B163)</f>
        <v>1113</v>
      </c>
      <c r="C164" s="7">
        <f t="shared" si="59"/>
        <v>1143</v>
      </c>
      <c r="D164" s="7">
        <f t="shared" si="59"/>
        <v>1105</v>
      </c>
      <c r="E164" s="7">
        <f t="shared" si="59"/>
        <v>1028</v>
      </c>
      <c r="F164" s="7">
        <f t="shared" si="59"/>
        <v>1119</v>
      </c>
      <c r="G164" s="7">
        <f t="shared" si="59"/>
        <v>1086</v>
      </c>
      <c r="H164" s="7">
        <f t="shared" si="59"/>
        <v>695</v>
      </c>
      <c r="I164" s="7">
        <f>+SUM(I161:I163)</f>
        <v>758</v>
      </c>
    </row>
    <row r="165" spans="1:9" ht="15.75" thickTop="1">
      <c r="A165" s="12" t="s">
        <v>111</v>
      </c>
      <c r="B165" s="13">
        <f t="shared" ref="B165:H165" si="60">+B164+B81</f>
        <v>0</v>
      </c>
      <c r="C165" s="13">
        <f t="shared" si="60"/>
        <v>0</v>
      </c>
      <c r="D165" s="13">
        <f t="shared" si="60"/>
        <v>0</v>
      </c>
      <c r="E165" s="13">
        <f t="shared" si="60"/>
        <v>0</v>
      </c>
      <c r="F165" s="13">
        <f t="shared" si="60"/>
        <v>0</v>
      </c>
      <c r="G165" s="13">
        <f t="shared" si="60"/>
        <v>0</v>
      </c>
      <c r="H165" s="13">
        <f t="shared" si="60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61">+SUM(B167:B171)</f>
        <v>513</v>
      </c>
      <c r="C172" s="5">
        <f t="shared" si="61"/>
        <v>538</v>
      </c>
      <c r="D172" s="5">
        <f t="shared" si="61"/>
        <v>587</v>
      </c>
      <c r="E172" s="5">
        <f t="shared" si="61"/>
        <v>604</v>
      </c>
      <c r="F172" s="5">
        <f t="shared" si="61"/>
        <v>558</v>
      </c>
      <c r="G172" s="5">
        <f t="shared" si="61"/>
        <v>584</v>
      </c>
      <c r="H172" s="5">
        <f t="shared" si="61"/>
        <v>577</v>
      </c>
      <c r="I172" s="5">
        <f t="shared" si="61"/>
        <v>561</v>
      </c>
    </row>
    <row r="173" spans="1:9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>
      <c r="A175" s="6" t="s">
        <v>125</v>
      </c>
      <c r="B175" s="7">
        <f t="shared" ref="B175:H175" si="62">+SUM(B172:B174)</f>
        <v>606</v>
      </c>
      <c r="C175" s="7">
        <f t="shared" si="62"/>
        <v>649</v>
      </c>
      <c r="D175" s="7">
        <f t="shared" si="62"/>
        <v>706</v>
      </c>
      <c r="E175" s="7">
        <f t="shared" si="62"/>
        <v>747</v>
      </c>
      <c r="F175" s="7">
        <f t="shared" si="62"/>
        <v>705</v>
      </c>
      <c r="G175" s="7">
        <f t="shared" si="62"/>
        <v>721</v>
      </c>
      <c r="H175" s="7">
        <f t="shared" si="62"/>
        <v>744</v>
      </c>
      <c r="I175" s="7">
        <f>+SUM(I172:I174)</f>
        <v>717</v>
      </c>
    </row>
    <row r="176" spans="1:9" ht="15.75" thickTop="1">
      <c r="A176" s="12" t="s">
        <v>111</v>
      </c>
      <c r="B176" s="13">
        <f t="shared" ref="B176:H176" si="63">+B175-B66</f>
        <v>0</v>
      </c>
      <c r="C176" s="13">
        <f t="shared" si="63"/>
        <v>0</v>
      </c>
      <c r="D176" s="13">
        <f t="shared" si="63"/>
        <v>0</v>
      </c>
      <c r="E176" s="13">
        <f t="shared" si="63"/>
        <v>0</v>
      </c>
      <c r="F176" s="13">
        <f t="shared" si="63"/>
        <v>0</v>
      </c>
      <c r="G176" s="13">
        <f t="shared" si="63"/>
        <v>0</v>
      </c>
      <c r="H176" s="13">
        <f t="shared" si="63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31" t="s">
        <v>127</v>
      </c>
    </row>
    <row r="179" spans="1:9">
      <c r="A179" s="36" t="s">
        <v>100</v>
      </c>
      <c r="B179" s="37">
        <v>0.12</v>
      </c>
      <c r="C179" s="37">
        <v>0.08</v>
      </c>
      <c r="D179" s="37">
        <v>0.03</v>
      </c>
      <c r="E179" s="37">
        <v>-0.02</v>
      </c>
      <c r="F179" s="37">
        <v>7.0000000000000007E-2</v>
      </c>
      <c r="G179" s="37">
        <v>-0.09</v>
      </c>
      <c r="H179" s="37">
        <v>0.19</v>
      </c>
      <c r="I179" s="37">
        <v>7.0000000000000007E-2</v>
      </c>
    </row>
    <row r="180" spans="1:9">
      <c r="A180" s="34" t="s">
        <v>113</v>
      </c>
      <c r="B180" s="33">
        <v>0.14000000000000001</v>
      </c>
      <c r="C180" s="33">
        <v>0.1</v>
      </c>
      <c r="D180" s="33">
        <v>0.04</v>
      </c>
      <c r="E180" s="33">
        <v>-0.04</v>
      </c>
      <c r="F180" s="33">
        <v>0.08</v>
      </c>
      <c r="G180" s="33">
        <v>-7.0000000000000007E-2</v>
      </c>
      <c r="H180" s="33">
        <v>0.25</v>
      </c>
      <c r="I180" s="33">
        <v>0.05</v>
      </c>
    </row>
    <row r="181" spans="1:9">
      <c r="A181" s="34" t="s">
        <v>114</v>
      </c>
      <c r="B181" s="33">
        <v>0.12</v>
      </c>
      <c r="C181" s="33">
        <v>0.08</v>
      </c>
      <c r="D181" s="33">
        <v>0.03</v>
      </c>
      <c r="E181" s="33">
        <v>0.01</v>
      </c>
      <c r="F181" s="33">
        <v>7.0000000000000007E-2</v>
      </c>
      <c r="G181" s="33">
        <v>-0.12</v>
      </c>
      <c r="H181" s="33">
        <v>0.08</v>
      </c>
      <c r="I181" s="33">
        <v>0.09</v>
      </c>
    </row>
    <row r="182" spans="1:9">
      <c r="A182" s="34" t="s">
        <v>115</v>
      </c>
      <c r="B182" s="33">
        <v>-0.05</v>
      </c>
      <c r="C182" s="33">
        <v>0.13</v>
      </c>
      <c r="D182" s="33">
        <v>-0.1</v>
      </c>
      <c r="E182" s="33">
        <v>-0.08</v>
      </c>
      <c r="F182" s="33">
        <v>0</v>
      </c>
      <c r="G182" s="33">
        <v>-0.14000000000000001</v>
      </c>
      <c r="H182" s="33">
        <v>-0.02</v>
      </c>
      <c r="I182" s="33">
        <v>0.25</v>
      </c>
    </row>
    <row r="183" spans="1:9">
      <c r="A183" s="36" t="s">
        <v>101</v>
      </c>
      <c r="B183" s="37">
        <v>0.18</v>
      </c>
      <c r="C183" s="37">
        <v>0.16</v>
      </c>
      <c r="D183" s="37">
        <v>0.1</v>
      </c>
      <c r="E183" s="37">
        <v>0.09</v>
      </c>
      <c r="F183" s="37">
        <v>0.11</v>
      </c>
      <c r="G183" s="37">
        <v>-0.01</v>
      </c>
      <c r="H183" s="37">
        <v>0.17</v>
      </c>
      <c r="I183" s="37">
        <v>0.12</v>
      </c>
    </row>
    <row r="184" spans="1:9">
      <c r="A184" s="34" t="s">
        <v>113</v>
      </c>
      <c r="B184" s="33">
        <v>0.24</v>
      </c>
      <c r="C184" s="33">
        <v>0.19</v>
      </c>
      <c r="D184" s="33">
        <v>0.08</v>
      </c>
      <c r="E184" s="33">
        <v>0.06</v>
      </c>
      <c r="F184" s="33">
        <v>0.12</v>
      </c>
      <c r="G184" s="33">
        <v>-0.03</v>
      </c>
      <c r="H184" s="33">
        <v>0.13</v>
      </c>
      <c r="I184" s="33">
        <v>0.09</v>
      </c>
    </row>
    <row r="185" spans="1:9">
      <c r="A185" s="34" t="s">
        <v>114</v>
      </c>
      <c r="B185" s="33">
        <v>0.1</v>
      </c>
      <c r="C185" s="33">
        <v>0.13</v>
      </c>
      <c r="D185" s="33">
        <v>0.17</v>
      </c>
      <c r="E185" s="33">
        <v>0.16</v>
      </c>
      <c r="F185" s="33">
        <v>0.09</v>
      </c>
      <c r="G185" s="33">
        <v>0.02</v>
      </c>
      <c r="H185" s="33">
        <v>0.25</v>
      </c>
      <c r="I185" s="33">
        <v>0.16</v>
      </c>
    </row>
    <row r="186" spans="1:9">
      <c r="A186" s="34" t="s">
        <v>115</v>
      </c>
      <c r="B186" s="33">
        <v>0.15</v>
      </c>
      <c r="C186" s="33">
        <v>0.08</v>
      </c>
      <c r="D186" s="33">
        <v>7.0000000000000007E-2</v>
      </c>
      <c r="E186" s="33">
        <v>0.06</v>
      </c>
      <c r="F186" s="33">
        <v>0.05</v>
      </c>
      <c r="G186" s="33">
        <v>-0.03</v>
      </c>
      <c r="H186" s="33">
        <v>0.19</v>
      </c>
      <c r="I186" s="33">
        <v>0.17</v>
      </c>
    </row>
    <row r="187" spans="1:9">
      <c r="A187" s="36" t="s">
        <v>102</v>
      </c>
      <c r="B187" s="37">
        <v>0.19</v>
      </c>
      <c r="C187" s="37">
        <v>0.27</v>
      </c>
      <c r="D187" s="37">
        <v>0.17</v>
      </c>
      <c r="E187" s="37">
        <v>0.18</v>
      </c>
      <c r="F187" s="37">
        <v>0.24</v>
      </c>
      <c r="G187" s="37">
        <v>0.11</v>
      </c>
      <c r="H187" s="37">
        <v>0.19</v>
      </c>
      <c r="I187" s="37">
        <v>-0.13</v>
      </c>
    </row>
    <row r="188" spans="1:9">
      <c r="A188" s="34" t="s">
        <v>113</v>
      </c>
      <c r="B188" s="33">
        <v>0.28000000000000003</v>
      </c>
      <c r="C188" s="33">
        <v>0.33</v>
      </c>
      <c r="D188" s="33">
        <v>0.18</v>
      </c>
      <c r="E188" s="33">
        <v>0.16</v>
      </c>
      <c r="F188" s="33">
        <v>0.25</v>
      </c>
      <c r="G188" s="33">
        <v>0.12</v>
      </c>
      <c r="H188" s="33">
        <v>0.19</v>
      </c>
      <c r="I188" s="33">
        <v>-0.1</v>
      </c>
    </row>
    <row r="189" spans="1:9">
      <c r="A189" s="34" t="s">
        <v>114</v>
      </c>
      <c r="B189" s="33">
        <v>7.0000000000000007E-2</v>
      </c>
      <c r="C189" s="33">
        <v>0.17</v>
      </c>
      <c r="D189" s="33">
        <v>0.18</v>
      </c>
      <c r="E189" s="33">
        <v>0.23</v>
      </c>
      <c r="F189" s="33">
        <v>0.23</v>
      </c>
      <c r="G189" s="33">
        <v>0.08</v>
      </c>
      <c r="H189" s="33">
        <v>0.19</v>
      </c>
      <c r="I189" s="33">
        <v>-0.21</v>
      </c>
    </row>
    <row r="190" spans="1:9">
      <c r="A190" s="34" t="s">
        <v>115</v>
      </c>
      <c r="B190" s="33">
        <v>0.01</v>
      </c>
      <c r="C190" s="33">
        <v>7.0000000000000007E-2</v>
      </c>
      <c r="D190" s="33">
        <v>0.03</v>
      </c>
      <c r="E190" s="33">
        <v>-0.01</v>
      </c>
      <c r="F190" s="33">
        <v>0.08</v>
      </c>
      <c r="G190" s="33">
        <v>0.11</v>
      </c>
      <c r="H190" s="33">
        <v>0.26</v>
      </c>
      <c r="I190" s="33">
        <v>-0.06</v>
      </c>
    </row>
    <row r="191" spans="1:9">
      <c r="A191" s="36" t="s">
        <v>106</v>
      </c>
      <c r="B191" s="37">
        <v>0.09</v>
      </c>
      <c r="C191" s="37">
        <v>0.18</v>
      </c>
      <c r="D191" s="37">
        <v>0.13</v>
      </c>
      <c r="E191" s="37">
        <v>0.1</v>
      </c>
      <c r="F191" s="37">
        <v>0.13</v>
      </c>
      <c r="G191" s="37">
        <v>0.01</v>
      </c>
      <c r="H191" s="37">
        <v>0.08</v>
      </c>
      <c r="I191" s="37">
        <v>0.16</v>
      </c>
    </row>
    <row r="192" spans="1:9">
      <c r="A192" s="34" t="s">
        <v>113</v>
      </c>
      <c r="B192" s="33">
        <v>0.16</v>
      </c>
      <c r="C192" s="33">
        <v>0.24</v>
      </c>
      <c r="D192" s="33">
        <v>0.16</v>
      </c>
      <c r="E192" s="33">
        <v>0.09</v>
      </c>
      <c r="F192" s="33">
        <v>0.12</v>
      </c>
      <c r="G192" s="33">
        <v>0</v>
      </c>
      <c r="H192" s="33">
        <v>0.08</v>
      </c>
      <c r="I192" s="33">
        <v>0.17</v>
      </c>
    </row>
    <row r="193" spans="1:9">
      <c r="A193" s="34" t="s">
        <v>114</v>
      </c>
      <c r="B193" s="33">
        <v>7.0000000000000007E-2</v>
      </c>
      <c r="C193" s="33">
        <v>0.08</v>
      </c>
      <c r="D193" s="33">
        <v>0.09</v>
      </c>
      <c r="E193" s="33">
        <v>0.15</v>
      </c>
      <c r="F193" s="33">
        <v>0.15</v>
      </c>
      <c r="G193" s="33">
        <v>0.03</v>
      </c>
      <c r="H193" s="33">
        <v>0.1</v>
      </c>
      <c r="I193" s="33">
        <v>0.12</v>
      </c>
    </row>
    <row r="194" spans="1:9">
      <c r="A194" s="34" t="s">
        <v>115</v>
      </c>
      <c r="B194" s="33">
        <v>0.06</v>
      </c>
      <c r="C194" s="33">
        <v>7.0000000000000007E-2</v>
      </c>
      <c r="D194" s="33">
        <v>-0.01</v>
      </c>
      <c r="E194" s="33">
        <v>-0.08</v>
      </c>
      <c r="F194" s="33">
        <v>8</v>
      </c>
      <c r="G194" s="33">
        <v>-0.04</v>
      </c>
      <c r="H194" s="33">
        <v>-0.09</v>
      </c>
      <c r="I194" s="33">
        <v>0.28000000000000003</v>
      </c>
    </row>
    <row r="195" spans="1:9">
      <c r="A195" s="36" t="s">
        <v>107</v>
      </c>
      <c r="B195" s="37">
        <v>-0.02</v>
      </c>
      <c r="C195" s="37">
        <v>-0.3</v>
      </c>
      <c r="D195" s="37">
        <v>0.02</v>
      </c>
      <c r="E195" s="37">
        <v>0.12</v>
      </c>
      <c r="F195" s="37">
        <v>-0.53</v>
      </c>
      <c r="G195" s="37">
        <v>-0.26</v>
      </c>
      <c r="H195" s="37">
        <v>-0.17</v>
      </c>
      <c r="I195" s="37">
        <v>3.02</v>
      </c>
    </row>
    <row r="196" spans="1:9">
      <c r="A196" s="38" t="s">
        <v>103</v>
      </c>
      <c r="B196" s="40">
        <v>0.14000000000000001</v>
      </c>
      <c r="C196" s="40">
        <v>0.13</v>
      </c>
      <c r="D196" s="40">
        <v>0.08</v>
      </c>
      <c r="E196" s="40">
        <v>0.05</v>
      </c>
      <c r="F196" s="40">
        <v>0.11</v>
      </c>
      <c r="G196" s="40">
        <v>-0.02</v>
      </c>
      <c r="H196" s="40">
        <v>0.17</v>
      </c>
      <c r="I196" s="40">
        <v>0.06</v>
      </c>
    </row>
    <row r="197" spans="1:9">
      <c r="A197" s="36" t="s">
        <v>104</v>
      </c>
      <c r="B197" s="37">
        <v>0.21</v>
      </c>
      <c r="C197" s="37">
        <v>0.02</v>
      </c>
      <c r="D197" s="37">
        <v>0.06</v>
      </c>
      <c r="E197" s="37">
        <v>-0.11</v>
      </c>
      <c r="F197" s="37">
        <v>0.03</v>
      </c>
      <c r="G197" s="37">
        <v>-0.01</v>
      </c>
      <c r="H197" s="37">
        <v>0.16</v>
      </c>
      <c r="I197" s="37">
        <v>7.0000000000000007E-2</v>
      </c>
    </row>
    <row r="198" spans="1:9">
      <c r="A198" s="34" t="s">
        <v>113</v>
      </c>
      <c r="B198" s="33"/>
      <c r="C198" s="33"/>
      <c r="D198" s="33"/>
      <c r="E198" s="33"/>
      <c r="F198" s="33">
        <v>0.05</v>
      </c>
      <c r="G198" s="33">
        <v>0.01</v>
      </c>
      <c r="H198" s="33">
        <v>0.17</v>
      </c>
      <c r="I198" s="33">
        <v>0.06</v>
      </c>
    </row>
    <row r="199" spans="1:9">
      <c r="A199" s="34" t="s">
        <v>114</v>
      </c>
      <c r="B199" s="33"/>
      <c r="C199" s="33"/>
      <c r="D199" s="33"/>
      <c r="E199" s="33"/>
      <c r="F199" s="33">
        <v>-0.17</v>
      </c>
      <c r="G199" s="33">
        <v>-0.22</v>
      </c>
      <c r="H199" s="33">
        <v>0.13</v>
      </c>
      <c r="I199" s="33">
        <v>-0.03</v>
      </c>
    </row>
    <row r="200" spans="1:9">
      <c r="A200" s="34" t="s">
        <v>115</v>
      </c>
      <c r="B200" s="33"/>
      <c r="C200" s="33"/>
      <c r="D200" s="33"/>
      <c r="E200" s="33"/>
      <c r="F200" s="33">
        <v>-0.13</v>
      </c>
      <c r="G200" s="33">
        <v>0.08</v>
      </c>
      <c r="H200" s="33">
        <v>0.14000000000000001</v>
      </c>
      <c r="I200" s="33">
        <v>-0.16</v>
      </c>
    </row>
    <row r="201" spans="1:9">
      <c r="A201" s="34" t="s">
        <v>121</v>
      </c>
      <c r="B201" s="33"/>
      <c r="C201" s="33"/>
      <c r="D201" s="33"/>
      <c r="E201" s="33"/>
      <c r="F201" s="33">
        <v>0.04</v>
      </c>
      <c r="G201" s="33">
        <v>-0.14000000000000001</v>
      </c>
      <c r="H201" s="33">
        <v>-0.01</v>
      </c>
      <c r="I201" s="33">
        <v>0.42</v>
      </c>
    </row>
    <row r="202" spans="1:9">
      <c r="A202" s="32" t="s">
        <v>108</v>
      </c>
      <c r="B202" s="33">
        <v>0</v>
      </c>
      <c r="C202" s="33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</row>
    <row r="203" spans="1:9" ht="15.75" thickBot="1">
      <c r="A203" s="35" t="s">
        <v>105</v>
      </c>
      <c r="B203" s="39">
        <v>0.14000000000000001</v>
      </c>
      <c r="C203" s="39">
        <v>0.12</v>
      </c>
      <c r="D203" s="39">
        <v>0.08</v>
      </c>
      <c r="E203" s="39">
        <v>0.04</v>
      </c>
      <c r="F203" s="39">
        <v>0.11</v>
      </c>
      <c r="G203" s="39">
        <v>-0.02</v>
      </c>
      <c r="H203" s="39">
        <v>0.17</v>
      </c>
      <c r="I203" s="39">
        <v>0.06</v>
      </c>
    </row>
    <row r="204" spans="1:9" ht="15.7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71"/>
  <sheetViews>
    <sheetView tabSelected="1" workbookViewId="0">
      <selection activeCell="C11" sqref="C11"/>
    </sheetView>
  </sheetViews>
  <sheetFormatPr defaultRowHeight="15"/>
  <cols>
    <col min="1" max="1" width="48.7109375" customWidth="1"/>
    <col min="2" max="14" width="11.71093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43">
        <f>+I1+1</f>
        <v>2023</v>
      </c>
      <c r="K1" s="43">
        <f t="shared" ref="K1:N1" si="1">+J1+1</f>
        <v>2024</v>
      </c>
      <c r="L1" s="43">
        <f t="shared" si="1"/>
        <v>2025</v>
      </c>
      <c r="M1" s="43">
        <f t="shared" si="1"/>
        <v>2026</v>
      </c>
      <c r="N1" s="43">
        <f t="shared" si="1"/>
        <v>2027</v>
      </c>
    </row>
    <row r="2" spans="1:15">
      <c r="A2" s="44" t="s">
        <v>128</v>
      </c>
      <c r="B2" s="44"/>
      <c r="C2" s="44"/>
      <c r="D2" s="44"/>
      <c r="E2" s="44"/>
      <c r="F2" s="44"/>
      <c r="G2" s="44"/>
      <c r="H2" s="44"/>
      <c r="I2" s="44"/>
      <c r="J2" s="43"/>
      <c r="K2" s="43"/>
      <c r="L2" s="43"/>
      <c r="M2" s="43"/>
      <c r="N2" s="43"/>
    </row>
    <row r="3" spans="1:15">
      <c r="A3" s="45" t="s">
        <v>139</v>
      </c>
      <c r="B3" s="3">
        <f>+B21+B52+B83+B114+B145+B176+B211</f>
        <v>30601</v>
      </c>
      <c r="C3" s="3">
        <f t="shared" ref="C3:N3" si="2">+C21+C52+C83+C114+C145+C176+C211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+J21+J52+J83+J114+J145+J176+J211</f>
        <v>46710</v>
      </c>
      <c r="K3" s="3">
        <f t="shared" si="2"/>
        <v>46710</v>
      </c>
      <c r="L3" s="3">
        <f t="shared" si="2"/>
        <v>46710</v>
      </c>
      <c r="M3" s="3">
        <f t="shared" si="2"/>
        <v>46710</v>
      </c>
      <c r="N3" s="3">
        <f t="shared" si="2"/>
        <v>46710</v>
      </c>
      <c r="O3" t="s">
        <v>144</v>
      </c>
    </row>
    <row r="4" spans="1:15">
      <c r="A4" s="46" t="s">
        <v>129</v>
      </c>
      <c r="B4" s="51" t="str">
        <f t="shared" ref="B4:H4" si="3">+IFERROR(B3/A3-1,"nm")</f>
        <v>nm</v>
      </c>
      <c r="C4" s="51">
        <f t="shared" si="3"/>
        <v>5.8004640371229765E-2</v>
      </c>
      <c r="D4" s="51">
        <f t="shared" si="3"/>
        <v>6.0971089696071123E-2</v>
      </c>
      <c r="E4" s="51">
        <f t="shared" si="3"/>
        <v>5.95924308588065E-2</v>
      </c>
      <c r="F4" s="51">
        <f t="shared" si="3"/>
        <v>7.4731433909388079E-2</v>
      </c>
      <c r="G4" s="51">
        <f t="shared" si="3"/>
        <v>-4.3817266150267153E-2</v>
      </c>
      <c r="H4" s="51">
        <f t="shared" si="3"/>
        <v>0.19076009945726269</v>
      </c>
      <c r="I4" s="51">
        <f>+IFERROR(I3/H3-1,"nm")</f>
        <v>4.8767344739323759E-2</v>
      </c>
      <c r="J4" s="51">
        <f t="shared" ref="J4:N4" si="4">+IFERROR(J3/I3-1,"nm")</f>
        <v>0</v>
      </c>
      <c r="K4" s="51">
        <f t="shared" si="4"/>
        <v>0</v>
      </c>
      <c r="L4" s="51">
        <f t="shared" si="4"/>
        <v>0</v>
      </c>
      <c r="M4" s="51">
        <f t="shared" si="4"/>
        <v>0</v>
      </c>
      <c r="N4" s="51">
        <f t="shared" si="4"/>
        <v>0</v>
      </c>
    </row>
    <row r="5" spans="1:15">
      <c r="A5" s="45" t="s">
        <v>130</v>
      </c>
      <c r="B5" s="80">
        <f>+B35+B66+B97+B128+B159+B194+B225</f>
        <v>4839</v>
      </c>
      <c r="C5" s="80">
        <f t="shared" ref="C5:N5" si="5">+C35+C66+C97+C128+C159+C194+C225</f>
        <v>5291</v>
      </c>
      <c r="D5" s="80">
        <f t="shared" si="5"/>
        <v>5651</v>
      </c>
      <c r="E5" s="80">
        <f t="shared" si="5"/>
        <v>5126</v>
      </c>
      <c r="F5" s="80">
        <f t="shared" si="5"/>
        <v>5555</v>
      </c>
      <c r="G5" s="80">
        <f t="shared" si="5"/>
        <v>3697</v>
      </c>
      <c r="H5" s="80">
        <f t="shared" si="5"/>
        <v>7667</v>
      </c>
      <c r="I5" s="80">
        <f t="shared" si="5"/>
        <v>7573</v>
      </c>
      <c r="J5" s="80">
        <f t="shared" si="5"/>
        <v>11592.535879692694</v>
      </c>
      <c r="K5" s="80">
        <f t="shared" si="5"/>
        <v>11592.535879692694</v>
      </c>
      <c r="L5" s="80">
        <f t="shared" si="5"/>
        <v>11592.535879692694</v>
      </c>
      <c r="M5" s="80">
        <f t="shared" si="5"/>
        <v>11592.535879692694</v>
      </c>
      <c r="N5" s="80">
        <f t="shared" si="5"/>
        <v>11592.535879692694</v>
      </c>
      <c r="O5" t="s">
        <v>145</v>
      </c>
    </row>
    <row r="6" spans="1:15">
      <c r="A6" s="46" t="s">
        <v>129</v>
      </c>
      <c r="B6" s="51" t="str">
        <f t="shared" ref="B6:H6" si="6">+IFERROR(B5/A5-1,"nm")</f>
        <v>nm</v>
      </c>
      <c r="C6" s="51">
        <f t="shared" si="6"/>
        <v>9.3407728869601137E-2</v>
      </c>
      <c r="D6" s="51">
        <f t="shared" si="6"/>
        <v>6.8040068040068125E-2</v>
      </c>
      <c r="E6" s="51">
        <f t="shared" si="6"/>
        <v>-9.2903910812245583E-2</v>
      </c>
      <c r="F6" s="51">
        <f t="shared" si="6"/>
        <v>8.3690987124463545E-2</v>
      </c>
      <c r="G6" s="51">
        <f t="shared" si="6"/>
        <v>-0.3344734473447345</v>
      </c>
      <c r="H6" s="51">
        <f t="shared" si="6"/>
        <v>1.0738436570192049</v>
      </c>
      <c r="I6" s="51">
        <f>+IFERROR(I5/H5-1,"nm")</f>
        <v>-1.2260336507108338E-2</v>
      </c>
      <c r="J6" s="51">
        <f t="shared" ref="J6:N6" si="7">+IFERROR(J5/I5-1,"nm")</f>
        <v>0.53077193710454162</v>
      </c>
      <c r="K6" s="51">
        <f t="shared" si="7"/>
        <v>0</v>
      </c>
      <c r="L6" s="51">
        <f t="shared" si="7"/>
        <v>0</v>
      </c>
      <c r="M6" s="51">
        <f t="shared" si="7"/>
        <v>0</v>
      </c>
      <c r="N6" s="51">
        <f t="shared" si="7"/>
        <v>0</v>
      </c>
    </row>
    <row r="7" spans="1:15">
      <c r="A7" s="46" t="s">
        <v>131</v>
      </c>
      <c r="B7" s="51">
        <f>+IFERROR(B5/B$3,"nm")</f>
        <v>0.15813208718669325</v>
      </c>
      <c r="C7" s="51">
        <f t="shared" ref="C7:I7" si="8">+IFERROR(C5/C$3,"nm")</f>
        <v>0.16342352359772672</v>
      </c>
      <c r="D7" s="51">
        <f t="shared" si="8"/>
        <v>0.16451237263464338</v>
      </c>
      <c r="E7" s="51">
        <f t="shared" si="8"/>
        <v>0.14083578316894249</v>
      </c>
      <c r="F7" s="51">
        <f t="shared" si="8"/>
        <v>0.14200986783240024</v>
      </c>
      <c r="G7" s="51">
        <f t="shared" si="8"/>
        <v>9.8842338849824879E-2</v>
      </c>
      <c r="H7" s="51">
        <f t="shared" si="8"/>
        <v>0.17214513449189456</v>
      </c>
      <c r="I7" s="51">
        <f t="shared" si="8"/>
        <v>0.16212802397773496</v>
      </c>
      <c r="J7" s="51">
        <f t="shared" ref="J7:N7" si="9">+IFERROR(J5/J$3,"nm")</f>
        <v>0.24818102932332892</v>
      </c>
      <c r="K7" s="51">
        <f t="shared" si="9"/>
        <v>0.24818102932332892</v>
      </c>
      <c r="L7" s="51">
        <f t="shared" si="9"/>
        <v>0.24818102932332892</v>
      </c>
      <c r="M7" s="51">
        <f t="shared" si="9"/>
        <v>0.24818102932332892</v>
      </c>
      <c r="N7" s="51">
        <f t="shared" si="9"/>
        <v>0.24818102932332892</v>
      </c>
    </row>
    <row r="8" spans="1:15">
      <c r="A8" s="45" t="s">
        <v>132</v>
      </c>
      <c r="B8" s="80">
        <f>+B38+B69+B100+B131+B162+B197+B228</f>
        <v>606</v>
      </c>
      <c r="C8" s="80">
        <f t="shared" ref="C8:N8" si="10">+C38+C69+C100+C131+C162+C197+C228</f>
        <v>649</v>
      </c>
      <c r="D8" s="80">
        <f t="shared" si="10"/>
        <v>706</v>
      </c>
      <c r="E8" s="80">
        <f t="shared" si="10"/>
        <v>747</v>
      </c>
      <c r="F8" s="80">
        <f t="shared" si="10"/>
        <v>705</v>
      </c>
      <c r="G8" s="80">
        <f t="shared" si="10"/>
        <v>721</v>
      </c>
      <c r="H8" s="80">
        <f t="shared" si="10"/>
        <v>744</v>
      </c>
      <c r="I8" s="80">
        <f t="shared" si="10"/>
        <v>717</v>
      </c>
      <c r="J8" s="80">
        <f t="shared" si="10"/>
        <v>717</v>
      </c>
      <c r="K8" s="80">
        <f t="shared" si="10"/>
        <v>717</v>
      </c>
      <c r="L8" s="80">
        <f t="shared" si="10"/>
        <v>717</v>
      </c>
      <c r="M8" s="80">
        <f t="shared" si="10"/>
        <v>717</v>
      </c>
      <c r="N8" s="80">
        <f t="shared" si="10"/>
        <v>717</v>
      </c>
      <c r="O8" t="s">
        <v>146</v>
      </c>
    </row>
    <row r="9" spans="1:15">
      <c r="A9" s="46" t="s">
        <v>129</v>
      </c>
      <c r="B9" s="51" t="str">
        <f t="shared" ref="B9:H9" si="11">+IFERROR(B8/A8-1,"nm")</f>
        <v>nm</v>
      </c>
      <c r="C9" s="51">
        <f t="shared" si="11"/>
        <v>7.0957095709570872E-2</v>
      </c>
      <c r="D9" s="51">
        <f t="shared" si="11"/>
        <v>8.7827426810477727E-2</v>
      </c>
      <c r="E9" s="51">
        <f t="shared" si="11"/>
        <v>5.8073654390934815E-2</v>
      </c>
      <c r="F9" s="51">
        <f t="shared" si="11"/>
        <v>-5.6224899598393607E-2</v>
      </c>
      <c r="G9" s="51">
        <f t="shared" si="11"/>
        <v>2.2695035460992941E-2</v>
      </c>
      <c r="H9" s="51">
        <f t="shared" si="11"/>
        <v>3.1900138696255187E-2</v>
      </c>
      <c r="I9" s="51">
        <f>+IFERROR(I8/H8-1,"nm")</f>
        <v>-3.6290322580645129E-2</v>
      </c>
      <c r="J9" s="51">
        <f t="shared" ref="J9:N9" si="12">+IFERROR(J8/I8-1,"nm")</f>
        <v>0</v>
      </c>
      <c r="K9" s="51">
        <f t="shared" si="12"/>
        <v>0</v>
      </c>
      <c r="L9" s="51">
        <f t="shared" si="12"/>
        <v>0</v>
      </c>
      <c r="M9" s="51">
        <f t="shared" si="12"/>
        <v>0</v>
      </c>
      <c r="N9" s="51">
        <f t="shared" si="12"/>
        <v>0</v>
      </c>
    </row>
    <row r="10" spans="1:15">
      <c r="A10" s="46" t="s">
        <v>133</v>
      </c>
      <c r="B10" s="51">
        <f>+IFERROR(B8/B$3,"nm")</f>
        <v>1.9803274402797295E-2</v>
      </c>
      <c r="C10" s="51">
        <f t="shared" ref="C10:I10" si="13">+IFERROR(C8/C$3,"nm")</f>
        <v>2.0045712873733631E-2</v>
      </c>
      <c r="D10" s="51">
        <f t="shared" si="13"/>
        <v>2.0553129548762736E-2</v>
      </c>
      <c r="E10" s="51">
        <f t="shared" si="13"/>
        <v>2.0523669533203285E-2</v>
      </c>
      <c r="F10" s="51">
        <f t="shared" si="13"/>
        <v>1.8022854513382928E-2</v>
      </c>
      <c r="G10" s="51">
        <f t="shared" si="13"/>
        <v>1.9276528620698875E-2</v>
      </c>
      <c r="H10" s="51">
        <f t="shared" si="13"/>
        <v>1.6704836319547355E-2</v>
      </c>
      <c r="I10" s="51">
        <f t="shared" si="13"/>
        <v>1.5350032113037893E-2</v>
      </c>
      <c r="J10" s="51">
        <f t="shared" ref="J10:N10" si="14">+IFERROR(J8/J$3,"nm")</f>
        <v>1.5350032113037893E-2</v>
      </c>
      <c r="K10" s="51">
        <f t="shared" si="14"/>
        <v>1.5350032113037893E-2</v>
      </c>
      <c r="L10" s="51">
        <f t="shared" si="14"/>
        <v>1.5350032113037893E-2</v>
      </c>
      <c r="M10" s="51">
        <f t="shared" si="14"/>
        <v>1.5350032113037893E-2</v>
      </c>
      <c r="N10" s="51">
        <f t="shared" si="14"/>
        <v>1.5350032113037893E-2</v>
      </c>
    </row>
    <row r="11" spans="1:15">
      <c r="A11" s="45" t="s">
        <v>134</v>
      </c>
      <c r="B11" s="80">
        <f>B5-B8</f>
        <v>4233</v>
      </c>
      <c r="C11" s="80">
        <f t="shared" ref="C11:N11" si="15">C5-C8</f>
        <v>4642</v>
      </c>
      <c r="D11" s="80">
        <f t="shared" si="15"/>
        <v>4945</v>
      </c>
      <c r="E11" s="80">
        <f t="shared" si="15"/>
        <v>4379</v>
      </c>
      <c r="F11" s="80">
        <f t="shared" si="15"/>
        <v>4850</v>
      </c>
      <c r="G11" s="80">
        <f t="shared" si="15"/>
        <v>2976</v>
      </c>
      <c r="H11" s="80">
        <f t="shared" si="15"/>
        <v>6923</v>
      </c>
      <c r="I11" s="80">
        <f t="shared" si="15"/>
        <v>6856</v>
      </c>
      <c r="J11" s="80">
        <f t="shared" si="15"/>
        <v>10875.535879692694</v>
      </c>
      <c r="K11" s="80">
        <f t="shared" si="15"/>
        <v>10875.535879692694</v>
      </c>
      <c r="L11" s="80">
        <f t="shared" si="15"/>
        <v>10875.535879692694</v>
      </c>
      <c r="M11" s="80">
        <f t="shared" si="15"/>
        <v>10875.535879692694</v>
      </c>
      <c r="N11" s="80">
        <f t="shared" si="15"/>
        <v>10875.535879692694</v>
      </c>
      <c r="O11" t="s">
        <v>147</v>
      </c>
    </row>
    <row r="12" spans="1:15">
      <c r="A12" s="46" t="s">
        <v>129</v>
      </c>
      <c r="B12" s="51" t="str">
        <f t="shared" ref="B12:H12" si="16">+IFERROR(B11/A11-1,"nm")</f>
        <v>nm</v>
      </c>
      <c r="C12" s="51">
        <f t="shared" si="16"/>
        <v>9.6621781242617555E-2</v>
      </c>
      <c r="D12" s="51">
        <f t="shared" si="16"/>
        <v>6.5273588970271357E-2</v>
      </c>
      <c r="E12" s="51">
        <f t="shared" si="16"/>
        <v>-0.11445904954499497</v>
      </c>
      <c r="F12" s="51">
        <f t="shared" si="16"/>
        <v>0.10755880337976698</v>
      </c>
      <c r="G12" s="51">
        <f t="shared" si="16"/>
        <v>-0.38639175257731961</v>
      </c>
      <c r="H12" s="51">
        <f t="shared" si="16"/>
        <v>1.32627688172043</v>
      </c>
      <c r="I12" s="51">
        <f>+IFERROR(I11/H11-1,"nm")</f>
        <v>-9.67788530983682E-3</v>
      </c>
      <c r="J12" s="51">
        <f t="shared" ref="J12:N12" si="17">+IFERROR(J11/I11-1,"nm")</f>
        <v>0.58628002912670563</v>
      </c>
      <c r="K12" s="51">
        <f t="shared" si="17"/>
        <v>0</v>
      </c>
      <c r="L12" s="51">
        <f t="shared" si="17"/>
        <v>0</v>
      </c>
      <c r="M12" s="51">
        <f t="shared" si="17"/>
        <v>0</v>
      </c>
      <c r="N12" s="51">
        <f t="shared" si="17"/>
        <v>0</v>
      </c>
    </row>
    <row r="13" spans="1:15">
      <c r="A13" s="46" t="s">
        <v>131</v>
      </c>
      <c r="B13" s="51">
        <f>+IFERROR(B11/B$3,"nm")</f>
        <v>0.13832881278389594</v>
      </c>
      <c r="C13" s="51">
        <f t="shared" ref="C13:I13" si="18">+IFERROR(C11/C$3,"nm")</f>
        <v>0.14337781072399308</v>
      </c>
      <c r="D13" s="51">
        <f t="shared" si="18"/>
        <v>0.14395924308588065</v>
      </c>
      <c r="E13" s="51">
        <f t="shared" si="18"/>
        <v>0.12031211363573921</v>
      </c>
      <c r="F13" s="51">
        <f t="shared" si="18"/>
        <v>0.12398701331901731</v>
      </c>
      <c r="G13" s="51">
        <f t="shared" si="18"/>
        <v>7.9565810229126011E-2</v>
      </c>
      <c r="H13" s="51">
        <f t="shared" si="18"/>
        <v>0.1554402981723472</v>
      </c>
      <c r="I13" s="51">
        <f t="shared" si="18"/>
        <v>0.14677799186469706</v>
      </c>
      <c r="J13" s="51">
        <f t="shared" ref="J13:N13" si="19">+IFERROR(J11/J$3,"nm")</f>
        <v>0.23283099721029102</v>
      </c>
      <c r="K13" s="51">
        <f t="shared" si="19"/>
        <v>0.23283099721029102</v>
      </c>
      <c r="L13" s="51">
        <f t="shared" si="19"/>
        <v>0.23283099721029102</v>
      </c>
      <c r="M13" s="51">
        <f t="shared" si="19"/>
        <v>0.23283099721029102</v>
      </c>
      <c r="N13" s="51">
        <f t="shared" si="19"/>
        <v>0.23283099721029102</v>
      </c>
    </row>
    <row r="14" spans="1:15">
      <c r="A14" s="45" t="s">
        <v>135</v>
      </c>
      <c r="B14" s="80">
        <f>+B45+B76+B107+B138+B169+B204+B235</f>
        <v>1113</v>
      </c>
      <c r="C14" s="80">
        <f t="shared" ref="C14:N14" si="20">+C45+C76+C107+C138+C169+C204+C235</f>
        <v>1143</v>
      </c>
      <c r="D14" s="80">
        <f t="shared" si="20"/>
        <v>1105</v>
      </c>
      <c r="E14" s="80">
        <f t="shared" si="20"/>
        <v>1028</v>
      </c>
      <c r="F14" s="80">
        <f t="shared" si="20"/>
        <v>1119</v>
      </c>
      <c r="G14" s="80">
        <f t="shared" si="20"/>
        <v>1086</v>
      </c>
      <c r="H14" s="80">
        <f t="shared" si="20"/>
        <v>695</v>
      </c>
      <c r="I14" s="80">
        <f t="shared" si="20"/>
        <v>758</v>
      </c>
      <c r="J14" s="80">
        <f t="shared" si="20"/>
        <v>758</v>
      </c>
      <c r="K14" s="80">
        <f t="shared" si="20"/>
        <v>758</v>
      </c>
      <c r="L14" s="80">
        <f t="shared" si="20"/>
        <v>758</v>
      </c>
      <c r="M14" s="80">
        <f t="shared" si="20"/>
        <v>758</v>
      </c>
      <c r="N14" s="80">
        <f t="shared" si="20"/>
        <v>758</v>
      </c>
      <c r="O14" t="s">
        <v>148</v>
      </c>
    </row>
    <row r="15" spans="1:15">
      <c r="A15" s="46" t="s">
        <v>129</v>
      </c>
      <c r="B15" s="51" t="str">
        <f t="shared" ref="B15:H15" si="21">+IFERROR(B14/A14-1,"nm")</f>
        <v>nm</v>
      </c>
      <c r="C15" s="51">
        <f t="shared" si="21"/>
        <v>2.695417789757415E-2</v>
      </c>
      <c r="D15" s="51">
        <f t="shared" si="21"/>
        <v>-3.3245844269466307E-2</v>
      </c>
      <c r="E15" s="51">
        <f t="shared" si="21"/>
        <v>-6.9683257918552011E-2</v>
      </c>
      <c r="F15" s="51">
        <f t="shared" si="21"/>
        <v>8.8521400778210024E-2</v>
      </c>
      <c r="G15" s="51">
        <f t="shared" si="21"/>
        <v>-2.9490616621983934E-2</v>
      </c>
      <c r="H15" s="51">
        <f t="shared" si="21"/>
        <v>-0.36003683241252304</v>
      </c>
      <c r="I15" s="51">
        <f>+IFERROR(I14/H14-1,"nm")</f>
        <v>9.0647482014388547E-2</v>
      </c>
      <c r="J15" s="51">
        <f t="shared" ref="J15:N15" si="22">+IFERROR(J14/I14-1,"nm")</f>
        <v>0</v>
      </c>
      <c r="K15" s="51">
        <f t="shared" si="22"/>
        <v>0</v>
      </c>
      <c r="L15" s="51">
        <f t="shared" si="22"/>
        <v>0</v>
      </c>
      <c r="M15" s="51">
        <f t="shared" si="22"/>
        <v>0</v>
      </c>
      <c r="N15" s="51">
        <f t="shared" si="22"/>
        <v>0</v>
      </c>
    </row>
    <row r="16" spans="1:15">
      <c r="A16" s="46" t="s">
        <v>133</v>
      </c>
      <c r="B16" s="51">
        <f>+IFERROR(B14/B$3,"nm")</f>
        <v>3.6371360413058398E-2</v>
      </c>
      <c r="C16" s="51">
        <f t="shared" ref="C16:I16" si="23">+IFERROR(C14/C$3,"nm")</f>
        <v>3.5303928836174947E-2</v>
      </c>
      <c r="D16" s="51">
        <f t="shared" si="23"/>
        <v>3.2168850072780204E-2</v>
      </c>
      <c r="E16" s="51">
        <f t="shared" si="23"/>
        <v>2.8244086051048164E-2</v>
      </c>
      <c r="F16" s="51">
        <f t="shared" si="23"/>
        <v>2.8606488227624818E-2</v>
      </c>
      <c r="G16" s="51">
        <f t="shared" si="23"/>
        <v>2.9035104136031869E-2</v>
      </c>
      <c r="H16" s="51">
        <f t="shared" si="23"/>
        <v>1.5604652207104046E-2</v>
      </c>
      <c r="I16" s="51">
        <f t="shared" si="23"/>
        <v>1.6227788482123744E-2</v>
      </c>
      <c r="J16" s="51">
        <f t="shared" ref="J16:N16" si="24">+IFERROR(J14/J$3,"nm")</f>
        <v>1.6227788482123744E-2</v>
      </c>
      <c r="K16" s="51">
        <f t="shared" si="24"/>
        <v>1.6227788482123744E-2</v>
      </c>
      <c r="L16" s="51">
        <f t="shared" si="24"/>
        <v>1.6227788482123744E-2</v>
      </c>
      <c r="M16" s="51">
        <f t="shared" si="24"/>
        <v>1.6227788482123744E-2</v>
      </c>
      <c r="N16" s="51">
        <f t="shared" si="24"/>
        <v>1.6227788482123744E-2</v>
      </c>
    </row>
    <row r="17" spans="1:15">
      <c r="A17" s="9" t="s">
        <v>143</v>
      </c>
      <c r="B17" s="80">
        <f>+B48+B79+B110+B141+B172+B207+B238</f>
        <v>3011</v>
      </c>
      <c r="C17" s="80">
        <f t="shared" ref="C17:N17" si="25">+C48+C79+C110+C141+C172+C207+C238</f>
        <v>3520</v>
      </c>
      <c r="D17" s="80">
        <f t="shared" si="25"/>
        <v>3989</v>
      </c>
      <c r="E17" s="80">
        <f t="shared" si="25"/>
        <v>4454</v>
      </c>
      <c r="F17" s="80">
        <f t="shared" si="25"/>
        <v>4744</v>
      </c>
      <c r="G17" s="80">
        <f t="shared" si="25"/>
        <v>4866</v>
      </c>
      <c r="H17" s="80">
        <f t="shared" si="25"/>
        <v>4904</v>
      </c>
      <c r="I17" s="80">
        <f t="shared" si="25"/>
        <v>4791</v>
      </c>
      <c r="J17" s="80">
        <f t="shared" si="25"/>
        <v>4791</v>
      </c>
      <c r="K17" s="80">
        <f t="shared" si="25"/>
        <v>4791</v>
      </c>
      <c r="L17" s="80">
        <f t="shared" si="25"/>
        <v>4791</v>
      </c>
      <c r="M17" s="80">
        <f t="shared" si="25"/>
        <v>4791</v>
      </c>
      <c r="N17" s="80">
        <f t="shared" si="25"/>
        <v>4791</v>
      </c>
      <c r="O17" t="s">
        <v>149</v>
      </c>
    </row>
    <row r="18" spans="1:15">
      <c r="A18" s="46" t="s">
        <v>129</v>
      </c>
      <c r="B18" s="51" t="str">
        <f t="shared" ref="B18:H18" si="26">+IFERROR(B17/A17-1,"nm")</f>
        <v>nm</v>
      </c>
      <c r="C18" s="51">
        <f t="shared" si="26"/>
        <v>0.16904682829624718</v>
      </c>
      <c r="D18" s="51">
        <f t="shared" si="26"/>
        <v>0.13323863636363642</v>
      </c>
      <c r="E18" s="51">
        <f t="shared" si="26"/>
        <v>0.11657056906492858</v>
      </c>
      <c r="F18" s="51">
        <f t="shared" si="26"/>
        <v>6.5110013471037176E-2</v>
      </c>
      <c r="G18" s="51">
        <f t="shared" si="26"/>
        <v>2.5716694772343951E-2</v>
      </c>
      <c r="H18" s="51">
        <f t="shared" si="26"/>
        <v>7.8092889436909285E-3</v>
      </c>
      <c r="I18" s="51">
        <f>+IFERROR(I17/H17-1,"nm")</f>
        <v>-2.3042414355628038E-2</v>
      </c>
      <c r="J18" s="51">
        <f t="shared" ref="J18:N18" si="27">+IFERROR(J17/I17-1,"nm")</f>
        <v>0</v>
      </c>
      <c r="K18" s="51">
        <f t="shared" si="27"/>
        <v>0</v>
      </c>
      <c r="L18" s="51">
        <f t="shared" si="27"/>
        <v>0</v>
      </c>
      <c r="M18" s="51">
        <f t="shared" si="27"/>
        <v>0</v>
      </c>
      <c r="N18" s="51">
        <f t="shared" si="27"/>
        <v>0</v>
      </c>
    </row>
    <row r="19" spans="1:15">
      <c r="A19" s="46" t="s">
        <v>133</v>
      </c>
      <c r="B19" s="51">
        <f>+IFERROR(B17/B$3,"nm")</f>
        <v>9.8395477271984569E-2</v>
      </c>
      <c r="C19" s="51">
        <f t="shared" ref="C19:I19" si="28">+IFERROR(C17/C$3,"nm")</f>
        <v>0.10872251050160613</v>
      </c>
      <c r="D19" s="51">
        <f t="shared" si="28"/>
        <v>0.11612809315866085</v>
      </c>
      <c r="E19" s="51">
        <f t="shared" si="28"/>
        <v>0.12237272302662307</v>
      </c>
      <c r="F19" s="51">
        <f t="shared" si="28"/>
        <v>0.1212771940588491</v>
      </c>
      <c r="G19" s="51">
        <f t="shared" si="28"/>
        <v>0.13009651632222013</v>
      </c>
      <c r="H19" s="51">
        <f t="shared" si="28"/>
        <v>0.11010822219228523</v>
      </c>
      <c r="I19" s="51">
        <f t="shared" si="28"/>
        <v>0.10256904303147078</v>
      </c>
      <c r="J19" s="51">
        <f t="shared" ref="J19:N19" si="29">+IFERROR(J17/J$3,"nm")</f>
        <v>0.10256904303147078</v>
      </c>
      <c r="K19" s="51">
        <f t="shared" si="29"/>
        <v>0.10256904303147078</v>
      </c>
      <c r="L19" s="51">
        <f t="shared" si="29"/>
        <v>0.10256904303147078</v>
      </c>
      <c r="M19" s="51">
        <f t="shared" si="29"/>
        <v>0.10256904303147078</v>
      </c>
      <c r="N19" s="51">
        <f t="shared" si="29"/>
        <v>0.10256904303147078</v>
      </c>
    </row>
    <row r="20" spans="1:15">
      <c r="A20" s="47" t="str">
        <f>+Historicals!A107</f>
        <v>North America</v>
      </c>
      <c r="B20" s="47"/>
      <c r="C20" s="47"/>
      <c r="D20" s="47"/>
      <c r="E20" s="47"/>
      <c r="F20" s="47"/>
      <c r="G20" s="47"/>
      <c r="H20" s="47"/>
      <c r="I20" s="47"/>
      <c r="J20" s="43"/>
      <c r="K20" s="43"/>
      <c r="L20" s="43"/>
      <c r="M20" s="43"/>
      <c r="N20" s="43"/>
    </row>
    <row r="21" spans="1:15">
      <c r="A21" s="9" t="s">
        <v>136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9">
        <f>+Historicals!I107</f>
        <v>18353</v>
      </c>
      <c r="J21" s="9">
        <f>+SUM(J23+J27+J31)</f>
        <v>18353</v>
      </c>
      <c r="K21" s="9">
        <f t="shared" ref="K21:N21" si="30">+SUM(K23+K27+K31)</f>
        <v>18353</v>
      </c>
      <c r="L21" s="9">
        <f t="shared" si="30"/>
        <v>18353</v>
      </c>
      <c r="M21" s="9">
        <f t="shared" si="30"/>
        <v>18353</v>
      </c>
      <c r="N21" s="9">
        <f t="shared" si="30"/>
        <v>18353</v>
      </c>
    </row>
    <row r="22" spans="1:15">
      <c r="A22" s="48" t="s">
        <v>129</v>
      </c>
      <c r="B22" s="51" t="str">
        <f t="shared" ref="B22:H22" si="31">+IFERROR(B21/A21-1,"nm")</f>
        <v>nm</v>
      </c>
      <c r="C22" s="51">
        <f t="shared" si="31"/>
        <v>7.4526928675400228E-2</v>
      </c>
      <c r="D22" s="51">
        <f t="shared" si="31"/>
        <v>3.0615009482525046E-2</v>
      </c>
      <c r="E22" s="51">
        <f t="shared" si="31"/>
        <v>-2.372502628811779E-2</v>
      </c>
      <c r="F22" s="51">
        <f t="shared" si="31"/>
        <v>7.0481319421070276E-2</v>
      </c>
      <c r="G22" s="51">
        <f t="shared" si="31"/>
        <v>-8.9171173437303519E-2</v>
      </c>
      <c r="H22" s="51">
        <f t="shared" si="31"/>
        <v>0.18606738470035911</v>
      </c>
      <c r="I22" s="51">
        <f>+IFERROR(I21/H21-1,"nm")</f>
        <v>6.8339251411607238E-2</v>
      </c>
      <c r="J22" s="51">
        <f t="shared" ref="J22:N22" si="32">+IFERROR(J21/I21-1,"nm")</f>
        <v>0</v>
      </c>
      <c r="K22" s="51">
        <f t="shared" si="32"/>
        <v>0</v>
      </c>
      <c r="L22" s="51">
        <f t="shared" si="32"/>
        <v>0</v>
      </c>
      <c r="M22" s="51">
        <f t="shared" si="32"/>
        <v>0</v>
      </c>
      <c r="N22" s="51">
        <f t="shared" si="32"/>
        <v>0</v>
      </c>
    </row>
    <row r="23" spans="1:15">
      <c r="A23" s="49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3">
        <f>+Historicals!I108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>
      <c r="A24" s="48" t="s">
        <v>129</v>
      </c>
      <c r="B24" s="51" t="str">
        <f t="shared" ref="B24" si="34">+IFERROR(B23/A23-1,"nm")</f>
        <v>nm</v>
      </c>
      <c r="C24" s="51">
        <f t="shared" ref="C24" si="35">+IFERROR(C23/B23-1,"nm")</f>
        <v>9.3228309428638578E-2</v>
      </c>
      <c r="D24" s="51">
        <f t="shared" ref="D24" si="36">+IFERROR(D23/C23-1,"nm")</f>
        <v>4.1402301322722934E-2</v>
      </c>
      <c r="E24" s="51">
        <f t="shared" ref="E24" si="37">+IFERROR(E23/D23-1,"nm")</f>
        <v>-3.7381247418422192E-2</v>
      </c>
      <c r="F24" s="51">
        <f t="shared" ref="F24" si="38">+IFERROR(F23/E23-1,"nm")</f>
        <v>7.755846384895948E-2</v>
      </c>
      <c r="G24" s="51">
        <f t="shared" ref="G24" si="39">+IFERROR(G23/F23-1,"nm")</f>
        <v>-7.1279243404678949E-2</v>
      </c>
      <c r="H24" s="51">
        <f t="shared" ref="H24" si="40">+IFERROR(H23/G23-1,"nm")</f>
        <v>0.24815092721620746</v>
      </c>
      <c r="I24" s="51">
        <f>+IFERROR(I23/H23-1,"nm")</f>
        <v>5.0154586052902683E-2</v>
      </c>
      <c r="J24" s="51">
        <f>+J25+J26</f>
        <v>0</v>
      </c>
      <c r="K24" s="51">
        <f t="shared" ref="K24:N24" si="41">+K25+K26</f>
        <v>0</v>
      </c>
      <c r="L24" s="51">
        <f t="shared" si="41"/>
        <v>0</v>
      </c>
      <c r="M24" s="51">
        <f t="shared" si="41"/>
        <v>0</v>
      </c>
      <c r="N24" s="51">
        <f t="shared" si="41"/>
        <v>0</v>
      </c>
    </row>
    <row r="25" spans="1:15">
      <c r="A25" s="48" t="s">
        <v>137</v>
      </c>
      <c r="B25" s="51">
        <f>+Historicals!B180</f>
        <v>0.14000000000000001</v>
      </c>
      <c r="C25" s="51">
        <f>+Historicals!C180</f>
        <v>0.1</v>
      </c>
      <c r="D25" s="51">
        <f>+Historicals!D180</f>
        <v>0.04</v>
      </c>
      <c r="E25" s="51">
        <f>+Historicals!E180</f>
        <v>-0.04</v>
      </c>
      <c r="F25" s="51">
        <f>+Historicals!F180</f>
        <v>0.08</v>
      </c>
      <c r="G25" s="51">
        <f>+Historicals!G180</f>
        <v>-7.0000000000000007E-2</v>
      </c>
      <c r="H25" s="51">
        <f>+Historicals!H180</f>
        <v>0.25</v>
      </c>
      <c r="I25" s="51">
        <f>+Historicals!I180</f>
        <v>0.05</v>
      </c>
      <c r="J25" s="56">
        <v>0</v>
      </c>
      <c r="K25" s="56">
        <f t="shared" ref="K25:N26" si="42">+J25</f>
        <v>0</v>
      </c>
      <c r="L25" s="56">
        <f t="shared" si="42"/>
        <v>0</v>
      </c>
      <c r="M25" s="56">
        <f t="shared" si="42"/>
        <v>0</v>
      </c>
      <c r="N25" s="56">
        <f t="shared" si="42"/>
        <v>0</v>
      </c>
    </row>
    <row r="26" spans="1:15">
      <c r="A26" s="48" t="s">
        <v>138</v>
      </c>
      <c r="B26" s="51" t="str">
        <f t="shared" ref="B26:H26" si="43">+IFERROR(B24-B25,"nm")</f>
        <v>nm</v>
      </c>
      <c r="C26" s="51">
        <f t="shared" si="43"/>
        <v>-6.7716905713614273E-3</v>
      </c>
      <c r="D26" s="51">
        <f t="shared" si="43"/>
        <v>1.4023013227229333E-3</v>
      </c>
      <c r="E26" s="51">
        <f t="shared" si="43"/>
        <v>2.6187525815778087E-3</v>
      </c>
      <c r="F26" s="51">
        <f t="shared" si="43"/>
        <v>-2.4415361510405215E-3</v>
      </c>
      <c r="G26" s="51">
        <f t="shared" si="43"/>
        <v>-1.2792434046789425E-3</v>
      </c>
      <c r="H26" s="51">
        <f t="shared" si="43"/>
        <v>-1.849072783792538E-3</v>
      </c>
      <c r="I26" s="51">
        <f>+IFERROR(I24-I25,"nm")</f>
        <v>1.5458605290268046E-4</v>
      </c>
      <c r="J26" s="56">
        <v>0</v>
      </c>
      <c r="K26" s="56">
        <f t="shared" si="42"/>
        <v>0</v>
      </c>
      <c r="L26" s="56">
        <f t="shared" si="42"/>
        <v>0</v>
      </c>
      <c r="M26" s="56">
        <f t="shared" si="42"/>
        <v>0</v>
      </c>
      <c r="N26" s="56">
        <f t="shared" si="42"/>
        <v>0</v>
      </c>
    </row>
    <row r="27" spans="1:15">
      <c r="A27" s="49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3">
        <f>+Historicals!I109</f>
        <v>5492</v>
      </c>
      <c r="J27" s="3">
        <f>+I27*(1+J28)</f>
        <v>5492</v>
      </c>
      <c r="K27" s="3">
        <f t="shared" ref="K27" si="44">+J27*(1+K28)</f>
        <v>5492</v>
      </c>
      <c r="L27" s="3">
        <f t="shared" ref="L27" si="45">+K27*(1+L28)</f>
        <v>5492</v>
      </c>
      <c r="M27" s="3">
        <f t="shared" ref="M27" si="46">+L27*(1+M28)</f>
        <v>5492</v>
      </c>
      <c r="N27" s="3">
        <f t="shared" ref="N27" si="47">+M27*(1+N28)</f>
        <v>5492</v>
      </c>
    </row>
    <row r="28" spans="1:15">
      <c r="A28" s="48" t="s">
        <v>129</v>
      </c>
      <c r="B28" s="51" t="str">
        <f t="shared" ref="B28" si="48">+IFERROR(B27/A27-1,"nm")</f>
        <v>nm</v>
      </c>
      <c r="C28" s="51">
        <f t="shared" ref="C28" si="49">+IFERROR(C27/B27-1,"nm")</f>
        <v>7.6190476190476142E-2</v>
      </c>
      <c r="D28" s="51">
        <f t="shared" ref="D28" si="50">+IFERROR(D27/C27-1,"nm")</f>
        <v>2.9498525073746285E-2</v>
      </c>
      <c r="E28" s="51">
        <f t="shared" ref="E28" si="51">+IFERROR(E27/D27-1,"nm")</f>
        <v>1.0642652476463343E-2</v>
      </c>
      <c r="F28" s="51">
        <f t="shared" ref="F28" si="52">+IFERROR(F27/E27-1,"nm")</f>
        <v>6.5208586472256025E-2</v>
      </c>
      <c r="G28" s="51">
        <f t="shared" ref="G28" si="53">+IFERROR(G27/F27-1,"nm")</f>
        <v>-0.11806083650190113</v>
      </c>
      <c r="H28" s="51">
        <f t="shared" ref="H28" si="54">+IFERROR(H27/G27-1,"nm")</f>
        <v>8.3854278939426541E-2</v>
      </c>
      <c r="I28" s="51">
        <f>+IFERROR(I27/H27-1,"nm")</f>
        <v>9.2283214001591007E-2</v>
      </c>
      <c r="J28" s="51">
        <f>+J29+J30</f>
        <v>0</v>
      </c>
      <c r="K28" s="51">
        <f t="shared" ref="K28" si="55">+K29+K30</f>
        <v>0</v>
      </c>
      <c r="L28" s="51">
        <f t="shared" ref="L28" si="56">+L29+L30</f>
        <v>0</v>
      </c>
      <c r="M28" s="51">
        <f t="shared" ref="M28" si="57">+M29+M30</f>
        <v>0</v>
      </c>
      <c r="N28" s="51">
        <f t="shared" ref="N28" si="58">+N29+N30</f>
        <v>0</v>
      </c>
    </row>
    <row r="29" spans="1:15">
      <c r="A29" s="48" t="s">
        <v>137</v>
      </c>
      <c r="B29" s="51">
        <f>+Historicals!B181</f>
        <v>0.12</v>
      </c>
      <c r="C29" s="51">
        <f>+Historicals!C181</f>
        <v>0.08</v>
      </c>
      <c r="D29" s="51">
        <f>+Historicals!D181</f>
        <v>0.03</v>
      </c>
      <c r="E29" s="51">
        <f>+Historicals!E181</f>
        <v>0.01</v>
      </c>
      <c r="F29" s="51">
        <f>+Historicals!F181</f>
        <v>7.0000000000000007E-2</v>
      </c>
      <c r="G29" s="51">
        <f>+Historicals!G181</f>
        <v>-0.12</v>
      </c>
      <c r="H29" s="51">
        <f>+Historicals!H181</f>
        <v>0.08</v>
      </c>
      <c r="I29" s="51">
        <f>+Historicals!I181</f>
        <v>0.09</v>
      </c>
      <c r="J29" s="56">
        <v>0</v>
      </c>
      <c r="K29" s="56">
        <f t="shared" ref="K29:N29" si="59">+J29</f>
        <v>0</v>
      </c>
      <c r="L29" s="56">
        <f t="shared" si="59"/>
        <v>0</v>
      </c>
      <c r="M29" s="56">
        <f t="shared" si="59"/>
        <v>0</v>
      </c>
      <c r="N29" s="56">
        <f t="shared" si="59"/>
        <v>0</v>
      </c>
    </row>
    <row r="30" spans="1:15">
      <c r="A30" s="48" t="s">
        <v>138</v>
      </c>
      <c r="B30" s="51" t="str">
        <f t="shared" ref="B30" si="60">+IFERROR(B28-B29,"nm")</f>
        <v>nm</v>
      </c>
      <c r="C30" s="51">
        <f t="shared" ref="C30" si="61">+IFERROR(C28-C29,"nm")</f>
        <v>-3.8095238095238598E-3</v>
      </c>
      <c r="D30" s="51">
        <f t="shared" ref="D30" si="62">+IFERROR(D28-D29,"nm")</f>
        <v>-5.0147492625371437E-4</v>
      </c>
      <c r="E30" s="51">
        <f t="shared" ref="E30" si="63">+IFERROR(E28-E29,"nm")</f>
        <v>6.4265247646334324E-4</v>
      </c>
      <c r="F30" s="51">
        <f t="shared" ref="F30" si="64">+IFERROR(F28-F29,"nm")</f>
        <v>-4.7914135277439818E-3</v>
      </c>
      <c r="G30" s="51">
        <f t="shared" ref="G30" si="65">+IFERROR(G28-G29,"nm")</f>
        <v>1.9391634980988615E-3</v>
      </c>
      <c r="H30" s="51">
        <f t="shared" ref="H30" si="66">+IFERROR(H28-H29,"nm")</f>
        <v>3.8542789394265392E-3</v>
      </c>
      <c r="I30" s="51">
        <f>+IFERROR(I28-I29,"nm")</f>
        <v>2.2832140015910107E-3</v>
      </c>
      <c r="J30" s="56">
        <v>0</v>
      </c>
      <c r="K30" s="56">
        <f t="shared" ref="K30:N30" si="67">+J30</f>
        <v>0</v>
      </c>
      <c r="L30" s="56">
        <f t="shared" si="67"/>
        <v>0</v>
      </c>
      <c r="M30" s="56">
        <f t="shared" si="67"/>
        <v>0</v>
      </c>
      <c r="N30" s="56">
        <f t="shared" si="67"/>
        <v>0</v>
      </c>
    </row>
    <row r="31" spans="1:15">
      <c r="A31" s="49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3">
        <f>+Historicals!I110</f>
        <v>633</v>
      </c>
      <c r="J31" s="3">
        <f>+I31*(1+J32)</f>
        <v>633</v>
      </c>
      <c r="K31" s="3">
        <f t="shared" ref="K31" si="68">+J31*(1+K32)</f>
        <v>633</v>
      </c>
      <c r="L31" s="3">
        <f t="shared" ref="L31" si="69">+K31*(1+L32)</f>
        <v>633</v>
      </c>
      <c r="M31" s="3">
        <f t="shared" ref="M31" si="70">+L31*(1+M32)</f>
        <v>633</v>
      </c>
      <c r="N31" s="3">
        <f t="shared" ref="N31" si="71">+M31*(1+N32)</f>
        <v>633</v>
      </c>
    </row>
    <row r="32" spans="1:15">
      <c r="A32" s="48" t="s">
        <v>129</v>
      </c>
      <c r="B32" s="51" t="str">
        <f t="shared" ref="B32" si="72">+IFERROR(B31/A31-1,"nm")</f>
        <v>nm</v>
      </c>
      <c r="C32" s="51">
        <f t="shared" ref="C32" si="73">+IFERROR(C31/B31-1,"nm")</f>
        <v>-0.12742718446601942</v>
      </c>
      <c r="D32" s="51">
        <f t="shared" ref="D32" si="74">+IFERROR(D31/C31-1,"nm")</f>
        <v>-0.10152990264255912</v>
      </c>
      <c r="E32" s="51">
        <f t="shared" ref="E32" si="75">+IFERROR(E31/D31-1,"nm")</f>
        <v>-7.8947368421052655E-2</v>
      </c>
      <c r="F32" s="51">
        <f t="shared" ref="F32" si="76">+IFERROR(F31/E31-1,"nm")</f>
        <v>3.3613445378151141E-3</v>
      </c>
      <c r="G32" s="51">
        <f t="shared" ref="G32" si="77">+IFERROR(G31/F31-1,"nm")</f>
        <v>-0.13567839195979903</v>
      </c>
      <c r="H32" s="51">
        <f t="shared" ref="H32" si="78">+IFERROR(H31/G31-1,"nm")</f>
        <v>-1.744186046511631E-2</v>
      </c>
      <c r="I32" s="51">
        <f>+IFERROR(I31/H31-1,"nm")</f>
        <v>0.24852071005917153</v>
      </c>
      <c r="J32" s="51">
        <f>+J33+J34</f>
        <v>0</v>
      </c>
      <c r="K32" s="51">
        <f t="shared" ref="K32" si="79">+K33+K34</f>
        <v>0</v>
      </c>
      <c r="L32" s="51">
        <f t="shared" ref="L32" si="80">+L33+L34</f>
        <v>0</v>
      </c>
      <c r="M32" s="51">
        <f t="shared" ref="M32" si="81">+M33+M34</f>
        <v>0</v>
      </c>
      <c r="N32" s="51">
        <f t="shared" ref="N32" si="82">+N33+N34</f>
        <v>0</v>
      </c>
    </row>
    <row r="33" spans="1:14">
      <c r="A33" s="48" t="s">
        <v>137</v>
      </c>
      <c r="B33" s="51">
        <f>+Historicals!B182</f>
        <v>-0.05</v>
      </c>
      <c r="C33" s="51">
        <f>+Historicals!C182</f>
        <v>0.13</v>
      </c>
      <c r="D33" s="51">
        <f>+Historicals!D182</f>
        <v>-0.1</v>
      </c>
      <c r="E33" s="51">
        <f>+Historicals!E182</f>
        <v>-0.08</v>
      </c>
      <c r="F33" s="51">
        <f>+Historicals!F182</f>
        <v>0</v>
      </c>
      <c r="G33" s="51">
        <f>+Historicals!G182</f>
        <v>-0.14000000000000001</v>
      </c>
      <c r="H33" s="51">
        <f>+Historicals!H182</f>
        <v>-0.02</v>
      </c>
      <c r="I33" s="51">
        <f>+Historicals!I182</f>
        <v>0.25</v>
      </c>
      <c r="J33" s="56">
        <v>0</v>
      </c>
      <c r="K33" s="56">
        <f t="shared" ref="K33:N33" si="83">+J33</f>
        <v>0</v>
      </c>
      <c r="L33" s="56">
        <f t="shared" si="83"/>
        <v>0</v>
      </c>
      <c r="M33" s="56">
        <f t="shared" si="83"/>
        <v>0</v>
      </c>
      <c r="N33" s="56">
        <f t="shared" si="83"/>
        <v>0</v>
      </c>
    </row>
    <row r="34" spans="1:14">
      <c r="A34" s="48" t="s">
        <v>138</v>
      </c>
      <c r="B34" s="51" t="str">
        <f t="shared" ref="B34" si="84">+IFERROR(B32-B33,"nm")</f>
        <v>nm</v>
      </c>
      <c r="C34" s="51">
        <f t="shared" ref="C34" si="85">+IFERROR(C32-C33,"nm")</f>
        <v>-0.25742718446601942</v>
      </c>
      <c r="D34" s="51">
        <f t="shared" ref="D34" si="86">+IFERROR(D32-D33,"nm")</f>
        <v>-1.5299026425591167E-3</v>
      </c>
      <c r="E34" s="51">
        <f t="shared" ref="E34" si="87">+IFERROR(E32-E33,"nm")</f>
        <v>1.0526315789473467E-3</v>
      </c>
      <c r="F34" s="51">
        <f t="shared" ref="F34" si="88">+IFERROR(F32-F33,"nm")</f>
        <v>3.3613445378151141E-3</v>
      </c>
      <c r="G34" s="51">
        <f t="shared" ref="G34" si="89">+IFERROR(G32-G33,"nm")</f>
        <v>4.321608040200986E-3</v>
      </c>
      <c r="H34" s="51">
        <f t="shared" ref="H34" si="90">+IFERROR(H32-H33,"nm")</f>
        <v>2.5581395348836904E-3</v>
      </c>
      <c r="I34" s="51">
        <f>+IFERROR(I32-I33,"nm")</f>
        <v>-1.4792899408284654E-3</v>
      </c>
      <c r="J34" s="56">
        <v>0</v>
      </c>
      <c r="K34" s="56">
        <f t="shared" ref="K34:N34" si="91">+J34</f>
        <v>0</v>
      </c>
      <c r="L34" s="56">
        <f t="shared" si="91"/>
        <v>0</v>
      </c>
      <c r="M34" s="56">
        <f t="shared" si="91"/>
        <v>0</v>
      </c>
      <c r="N34" s="56">
        <f t="shared" si="91"/>
        <v>0</v>
      </c>
    </row>
    <row r="35" spans="1:14">
      <c r="A35" s="9" t="s">
        <v>130</v>
      </c>
      <c r="B35" s="52">
        <f t="shared" ref="B35:H35" si="92">+B42+B38</f>
        <v>3766</v>
      </c>
      <c r="C35" s="52">
        <f t="shared" si="92"/>
        <v>3896</v>
      </c>
      <c r="D35" s="52">
        <f t="shared" si="92"/>
        <v>4015</v>
      </c>
      <c r="E35" s="52">
        <f t="shared" si="92"/>
        <v>3760</v>
      </c>
      <c r="F35" s="52">
        <f t="shared" si="92"/>
        <v>4074</v>
      </c>
      <c r="G35" s="52">
        <f t="shared" si="92"/>
        <v>3047</v>
      </c>
      <c r="H35" s="52">
        <f t="shared" si="92"/>
        <v>5219</v>
      </c>
      <c r="I35" s="52">
        <f>+I42+I38</f>
        <v>5238</v>
      </c>
      <c r="J35" s="52">
        <f>+J21*J37</f>
        <v>5238</v>
      </c>
      <c r="K35" s="52">
        <f t="shared" ref="K35:N35" si="93">+K21*K37</f>
        <v>5238</v>
      </c>
      <c r="L35" s="52">
        <f t="shared" si="93"/>
        <v>5238</v>
      </c>
      <c r="M35" s="52">
        <f t="shared" si="93"/>
        <v>5238</v>
      </c>
      <c r="N35" s="52">
        <f t="shared" si="93"/>
        <v>5238</v>
      </c>
    </row>
    <row r="36" spans="1:14">
      <c r="A36" s="50" t="s">
        <v>129</v>
      </c>
      <c r="B36" s="51" t="str">
        <f t="shared" ref="B36" si="94">+IFERROR(B35/A35-1,"nm")</f>
        <v>nm</v>
      </c>
      <c r="C36" s="51">
        <f t="shared" ref="C36" si="95">+IFERROR(C35/B35-1,"nm")</f>
        <v>3.4519383961763239E-2</v>
      </c>
      <c r="D36" s="51">
        <f t="shared" ref="D36" si="96">+IFERROR(D35/C35-1,"nm")</f>
        <v>3.0544147843942548E-2</v>
      </c>
      <c r="E36" s="51">
        <f t="shared" ref="E36" si="97">+IFERROR(E35/D35-1,"nm")</f>
        <v>-6.3511830635118338E-2</v>
      </c>
      <c r="F36" s="51">
        <f t="shared" ref="F36" si="98">+IFERROR(F35/E35-1,"nm")</f>
        <v>8.3510638297872308E-2</v>
      </c>
      <c r="G36" s="51">
        <f t="shared" ref="G36" si="99">+IFERROR(G35/F35-1,"nm")</f>
        <v>-0.25208640157093765</v>
      </c>
      <c r="H36" s="51">
        <f t="shared" ref="H36" si="100">+IFERROR(H35/G35-1,"nm")</f>
        <v>0.71283229405973092</v>
      </c>
      <c r="I36" s="51">
        <f>+IFERROR(I35/H35-1,"nm")</f>
        <v>3.6405441655489312E-3</v>
      </c>
      <c r="J36" s="51">
        <f t="shared" ref="J36:N36" si="101">+IFERROR(J35/I35-1,"nm")</f>
        <v>0</v>
      </c>
      <c r="K36" s="51">
        <f t="shared" si="101"/>
        <v>0</v>
      </c>
      <c r="L36" s="51">
        <f t="shared" si="101"/>
        <v>0</v>
      </c>
      <c r="M36" s="51">
        <f t="shared" si="101"/>
        <v>0</v>
      </c>
      <c r="N36" s="51">
        <f t="shared" si="101"/>
        <v>0</v>
      </c>
    </row>
    <row r="37" spans="1:14">
      <c r="A37" s="50" t="s">
        <v>131</v>
      </c>
      <c r="B37" s="51">
        <f t="shared" ref="B37:H37" si="102">+IFERROR(B35/B$21,"nm")</f>
        <v>0.27409024745269289</v>
      </c>
      <c r="C37" s="51">
        <f t="shared" si="102"/>
        <v>0.26388512598211866</v>
      </c>
      <c r="D37" s="51">
        <f t="shared" si="102"/>
        <v>0.26386698212407994</v>
      </c>
      <c r="E37" s="51">
        <f t="shared" si="102"/>
        <v>0.25311342982160889</v>
      </c>
      <c r="F37" s="51">
        <f t="shared" si="102"/>
        <v>0.25619418941013711</v>
      </c>
      <c r="G37" s="51">
        <f t="shared" si="102"/>
        <v>0.2103700635183651</v>
      </c>
      <c r="H37" s="51">
        <f t="shared" si="102"/>
        <v>0.30380115256999823</v>
      </c>
      <c r="I37" s="51">
        <f>+IFERROR(I35/I$21,"nm")</f>
        <v>0.28540293140086087</v>
      </c>
      <c r="J37" s="56">
        <f>+I37</f>
        <v>0.28540293140086087</v>
      </c>
      <c r="K37" s="56">
        <f t="shared" ref="K37:N37" si="103">+J37</f>
        <v>0.28540293140086087</v>
      </c>
      <c r="L37" s="56">
        <f t="shared" si="103"/>
        <v>0.28540293140086087</v>
      </c>
      <c r="M37" s="56">
        <f t="shared" si="103"/>
        <v>0.28540293140086087</v>
      </c>
      <c r="N37" s="56">
        <f t="shared" si="103"/>
        <v>0.28540293140086087</v>
      </c>
    </row>
    <row r="38" spans="1:14">
      <c r="A38" s="9" t="s">
        <v>132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9">
        <f>+Historicals!I167</f>
        <v>124</v>
      </c>
      <c r="J38" s="52">
        <f>+J41*J48</f>
        <v>124.00000000000001</v>
      </c>
      <c r="K38" s="52">
        <f t="shared" ref="K38:N38" si="104">+K41*K48</f>
        <v>124.00000000000001</v>
      </c>
      <c r="L38" s="52">
        <f t="shared" si="104"/>
        <v>124.00000000000001</v>
      </c>
      <c r="M38" s="52">
        <f t="shared" si="104"/>
        <v>124.00000000000001</v>
      </c>
      <c r="N38" s="52">
        <f t="shared" si="104"/>
        <v>124.00000000000001</v>
      </c>
    </row>
    <row r="39" spans="1:14">
      <c r="A39" s="50" t="s">
        <v>129</v>
      </c>
      <c r="B39" s="51" t="str">
        <f t="shared" ref="B39" si="105">+IFERROR(B38/A38-1,"nm")</f>
        <v>nm</v>
      </c>
      <c r="C39" s="51">
        <f t="shared" ref="C39" si="106">+IFERROR(C38/B38-1,"nm")</f>
        <v>9.9173553719008156E-2</v>
      </c>
      <c r="D39" s="51">
        <f t="shared" ref="D39" si="107">+IFERROR(D38/C38-1,"nm")</f>
        <v>5.2631578947368363E-2</v>
      </c>
      <c r="E39" s="51">
        <f t="shared" ref="E39" si="108">+IFERROR(E38/D38-1,"nm")</f>
        <v>0.14285714285714279</v>
      </c>
      <c r="F39" s="51">
        <f t="shared" ref="F39" si="109">+IFERROR(F38/E38-1,"nm")</f>
        <v>-6.8749999999999978E-2</v>
      </c>
      <c r="G39" s="51">
        <f t="shared" ref="G39" si="110">+IFERROR(G38/F38-1,"nm")</f>
        <v>-6.7114093959731447E-3</v>
      </c>
      <c r="H39" s="51">
        <f t="shared" ref="H39" si="111">+IFERROR(H38/G38-1,"nm")</f>
        <v>-0.1216216216216216</v>
      </c>
      <c r="I39" s="51">
        <f>+IFERROR(I38/H38-1,"nm")</f>
        <v>-4.6153846153846101E-2</v>
      </c>
      <c r="J39" s="51">
        <f t="shared" ref="J39" si="112">+IFERROR(J38/I38-1,"nm")</f>
        <v>2.2204460492503131E-16</v>
      </c>
      <c r="K39" s="51">
        <f t="shared" ref="K39" si="113">+IFERROR(K38/J38-1,"nm")</f>
        <v>0</v>
      </c>
      <c r="L39" s="51">
        <f t="shared" ref="L39" si="114">+IFERROR(L38/K38-1,"nm")</f>
        <v>0</v>
      </c>
      <c r="M39" s="51">
        <f t="shared" ref="M39" si="115">+IFERROR(M38/L38-1,"nm")</f>
        <v>0</v>
      </c>
      <c r="N39" s="51">
        <f t="shared" ref="N39" si="116">+IFERROR(N38/M38-1,"nm")</f>
        <v>0</v>
      </c>
    </row>
    <row r="40" spans="1:14">
      <c r="A40" s="50" t="s">
        <v>133</v>
      </c>
      <c r="B40" s="51">
        <f t="shared" ref="B40:H40" si="117">+IFERROR(B38/B$21,"nm")</f>
        <v>8.8064046579330417E-3</v>
      </c>
      <c r="C40" s="51">
        <f t="shared" si="117"/>
        <v>9.0083988079111346E-3</v>
      </c>
      <c r="D40" s="51">
        <f t="shared" si="117"/>
        <v>9.2008412197686646E-3</v>
      </c>
      <c r="E40" s="51">
        <f t="shared" si="117"/>
        <v>1.0770784247728038E-2</v>
      </c>
      <c r="F40" s="51">
        <f t="shared" si="117"/>
        <v>9.3698905798012821E-3</v>
      </c>
      <c r="G40" s="51">
        <f t="shared" si="117"/>
        <v>1.0218171775752554E-2</v>
      </c>
      <c r="H40" s="51">
        <f t="shared" si="117"/>
        <v>7.5673787764130628E-3</v>
      </c>
      <c r="I40" s="51">
        <f>+IFERROR(I38/I$21,"nm")</f>
        <v>6.7563886013185855E-3</v>
      </c>
      <c r="J40" s="51">
        <f t="shared" ref="J40:N40" si="118">+IFERROR(J38/J$21,"nm")</f>
        <v>6.7563886013185864E-3</v>
      </c>
      <c r="K40" s="51">
        <f t="shared" si="118"/>
        <v>6.7563886013185864E-3</v>
      </c>
      <c r="L40" s="51">
        <f t="shared" si="118"/>
        <v>6.7563886013185864E-3</v>
      </c>
      <c r="M40" s="51">
        <f t="shared" si="118"/>
        <v>6.7563886013185864E-3</v>
      </c>
      <c r="N40" s="51">
        <f t="shared" si="118"/>
        <v>6.7563886013185864E-3</v>
      </c>
    </row>
    <row r="41" spans="1:14">
      <c r="A41" s="50" t="s">
        <v>142</v>
      </c>
      <c r="B41" s="51">
        <f t="shared" ref="B41:H41" si="119">+IFERROR(B38/B48,"nm")</f>
        <v>0.19145569620253164</v>
      </c>
      <c r="C41" s="51">
        <f t="shared" si="119"/>
        <v>0.17924528301886791</v>
      </c>
      <c r="D41" s="51">
        <f t="shared" si="119"/>
        <v>0.17094017094017094</v>
      </c>
      <c r="E41" s="51">
        <f t="shared" si="119"/>
        <v>0.18867924528301888</v>
      </c>
      <c r="F41" s="51">
        <f t="shared" si="119"/>
        <v>0.18304668304668303</v>
      </c>
      <c r="G41" s="51">
        <f t="shared" si="119"/>
        <v>0.22945736434108527</v>
      </c>
      <c r="H41" s="51">
        <f t="shared" si="119"/>
        <v>0.21069692058346839</v>
      </c>
      <c r="I41" s="51">
        <f>+IFERROR(I38/I48,"nm")</f>
        <v>0.19405320813771518</v>
      </c>
      <c r="J41" s="56">
        <f>+I41</f>
        <v>0.19405320813771518</v>
      </c>
      <c r="K41" s="56">
        <f t="shared" ref="K41:N41" si="120">+J41</f>
        <v>0.19405320813771518</v>
      </c>
      <c r="L41" s="56">
        <f t="shared" si="120"/>
        <v>0.19405320813771518</v>
      </c>
      <c r="M41" s="56">
        <f t="shared" si="120"/>
        <v>0.19405320813771518</v>
      </c>
      <c r="N41" s="56">
        <f t="shared" si="120"/>
        <v>0.19405320813771518</v>
      </c>
    </row>
    <row r="42" spans="1:14">
      <c r="A42" s="9" t="s">
        <v>134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9">
        <f>+Historicals!I134</f>
        <v>5114</v>
      </c>
      <c r="J42" s="9">
        <f>+J35-J38</f>
        <v>5114</v>
      </c>
      <c r="K42" s="9">
        <f t="shared" ref="K42:N42" si="121">+K35-K38</f>
        <v>5114</v>
      </c>
      <c r="L42" s="9">
        <f t="shared" si="121"/>
        <v>5114</v>
      </c>
      <c r="M42" s="9">
        <f t="shared" si="121"/>
        <v>5114</v>
      </c>
      <c r="N42" s="9">
        <f t="shared" si="121"/>
        <v>5114</v>
      </c>
    </row>
    <row r="43" spans="1:14">
      <c r="A43" s="50" t="s">
        <v>129</v>
      </c>
      <c r="B43" s="51" t="str">
        <f t="shared" ref="B43" si="122">+IFERROR(B42/A42-1,"nm")</f>
        <v>nm</v>
      </c>
      <c r="C43" s="51">
        <f t="shared" ref="C43" si="123">+IFERROR(C42/B42-1,"nm")</f>
        <v>3.2373113854595292E-2</v>
      </c>
      <c r="D43" s="51">
        <f t="shared" ref="D43" si="124">+IFERROR(D42/C42-1,"nm")</f>
        <v>2.9763486579856391E-2</v>
      </c>
      <c r="E43" s="51">
        <f t="shared" ref="E43" si="125">+IFERROR(E42/D42-1,"nm")</f>
        <v>-7.096774193548383E-2</v>
      </c>
      <c r="F43" s="51">
        <f t="shared" ref="F43" si="126">+IFERROR(F42/E42-1,"nm")</f>
        <v>9.0277777777777679E-2</v>
      </c>
      <c r="G43" s="51">
        <f t="shared" ref="G43" si="127">+IFERROR(G42/F42-1,"nm")</f>
        <v>-0.26140127388535028</v>
      </c>
      <c r="H43" s="51">
        <f t="shared" ref="H43" si="128">+IFERROR(H42/G42-1,"nm")</f>
        <v>0.75543290789927564</v>
      </c>
      <c r="I43" s="51">
        <f>+IFERROR(I42/H42-1,"nm")</f>
        <v>4.9125564943997002E-3</v>
      </c>
      <c r="J43" s="51">
        <f t="shared" ref="J43:N43" si="129">+IFERROR(J42/I42-1,"nm")</f>
        <v>0</v>
      </c>
      <c r="K43" s="51">
        <f t="shared" si="129"/>
        <v>0</v>
      </c>
      <c r="L43" s="51">
        <f t="shared" si="129"/>
        <v>0</v>
      </c>
      <c r="M43" s="51">
        <f t="shared" si="129"/>
        <v>0</v>
      </c>
      <c r="N43" s="51">
        <f t="shared" si="129"/>
        <v>0</v>
      </c>
    </row>
    <row r="44" spans="1:14">
      <c r="A44" s="50" t="s">
        <v>131</v>
      </c>
      <c r="B44" s="51">
        <f t="shared" ref="B44:H44" si="130">+IFERROR(B42/B$21,"nm")</f>
        <v>0.26528384279475981</v>
      </c>
      <c r="C44" s="51">
        <f t="shared" si="130"/>
        <v>0.25487672717420751</v>
      </c>
      <c r="D44" s="51">
        <f t="shared" si="130"/>
        <v>0.25466614090431128</v>
      </c>
      <c r="E44" s="51">
        <f t="shared" si="130"/>
        <v>0.24234264557388085</v>
      </c>
      <c r="F44" s="51">
        <f t="shared" si="130"/>
        <v>0.2468242988303358</v>
      </c>
      <c r="G44" s="51">
        <f t="shared" si="130"/>
        <v>0.20015189174261253</v>
      </c>
      <c r="H44" s="51">
        <f t="shared" si="130"/>
        <v>0.29623377379358518</v>
      </c>
      <c r="I44" s="51">
        <f>+IFERROR(I42/I$21,"nm")</f>
        <v>0.27864654279954232</v>
      </c>
      <c r="J44" s="51">
        <f t="shared" ref="J44:N44" si="131">+IFERROR(J42/J$21,"nm")</f>
        <v>0.27864654279954232</v>
      </c>
      <c r="K44" s="51">
        <f t="shared" si="131"/>
        <v>0.27864654279954232</v>
      </c>
      <c r="L44" s="51">
        <f t="shared" si="131"/>
        <v>0.27864654279954232</v>
      </c>
      <c r="M44" s="51">
        <f t="shared" si="131"/>
        <v>0.27864654279954232</v>
      </c>
      <c r="N44" s="51">
        <f t="shared" si="131"/>
        <v>0.27864654279954232</v>
      </c>
    </row>
    <row r="45" spans="1:14">
      <c r="A45" s="9" t="s">
        <v>135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9">
        <f>+Historicals!I156</f>
        <v>146</v>
      </c>
      <c r="J45" s="52">
        <f>+J21*J47</f>
        <v>146</v>
      </c>
      <c r="K45" s="52">
        <f t="shared" ref="K45:N45" si="132">+K21*K47</f>
        <v>146</v>
      </c>
      <c r="L45" s="52">
        <f t="shared" si="132"/>
        <v>146</v>
      </c>
      <c r="M45" s="52">
        <f t="shared" si="132"/>
        <v>146</v>
      </c>
      <c r="N45" s="52">
        <f t="shared" si="132"/>
        <v>146</v>
      </c>
    </row>
    <row r="46" spans="1:14">
      <c r="A46" s="50" t="s">
        <v>129</v>
      </c>
      <c r="B46" s="51" t="str">
        <f t="shared" ref="B46" si="133">+IFERROR(B45/A45-1,"nm")</f>
        <v>nm</v>
      </c>
      <c r="C46" s="51">
        <f t="shared" ref="C46" si="134">+IFERROR(C45/B45-1,"nm")</f>
        <v>0.16346153846153855</v>
      </c>
      <c r="D46" s="51">
        <f t="shared" ref="D46" si="135">+IFERROR(D45/C45-1,"nm")</f>
        <v>-7.8512396694214837E-2</v>
      </c>
      <c r="E46" s="51">
        <f t="shared" ref="E46" si="136">+IFERROR(E45/D45-1,"nm")</f>
        <v>-0.12107623318385652</v>
      </c>
      <c r="F46" s="51">
        <f t="shared" ref="F46" si="137">+IFERROR(F45/E45-1,"nm")</f>
        <v>-0.40306122448979587</v>
      </c>
      <c r="G46" s="51">
        <f t="shared" ref="G46" si="138">+IFERROR(G45/F45-1,"nm")</f>
        <v>-5.9829059829059839E-2</v>
      </c>
      <c r="H46" s="51">
        <f t="shared" ref="H46" si="139">+IFERROR(H45/G45-1,"nm")</f>
        <v>-0.10909090909090913</v>
      </c>
      <c r="I46" s="51">
        <f>+IFERROR(I45/H45-1,"nm")</f>
        <v>0.48979591836734704</v>
      </c>
      <c r="J46" s="51">
        <f t="shared" ref="J46" si="140">+IFERROR(J45/I45-1,"nm")</f>
        <v>0</v>
      </c>
      <c r="K46" s="51">
        <f t="shared" ref="K46" si="141">+IFERROR(K45/J45-1,"nm")</f>
        <v>0</v>
      </c>
      <c r="L46" s="51">
        <f t="shared" ref="L46" si="142">+IFERROR(L45/K45-1,"nm")</f>
        <v>0</v>
      </c>
      <c r="M46" s="51">
        <f t="shared" ref="M46" si="143">+IFERROR(M45/L45-1,"nm")</f>
        <v>0</v>
      </c>
      <c r="N46" s="51">
        <f t="shared" ref="N46" si="144">+IFERROR(N45/M45-1,"nm")</f>
        <v>0</v>
      </c>
    </row>
    <row r="47" spans="1:14">
      <c r="A47" s="50" t="s">
        <v>133</v>
      </c>
      <c r="B47" s="51">
        <f t="shared" ref="B47:H47" si="145">+IFERROR(B45/B$21,"nm")</f>
        <v>1.5138282387190683E-2</v>
      </c>
      <c r="C47" s="51">
        <f t="shared" si="145"/>
        <v>1.6391221891086428E-2</v>
      </c>
      <c r="D47" s="51">
        <f t="shared" si="145"/>
        <v>1.4655625657202945E-2</v>
      </c>
      <c r="E47" s="51">
        <f t="shared" si="145"/>
        <v>1.3194210703466847E-2</v>
      </c>
      <c r="F47" s="51">
        <f t="shared" si="145"/>
        <v>7.3575650861526856E-3</v>
      </c>
      <c r="G47" s="51">
        <f t="shared" si="145"/>
        <v>7.5945871306268989E-3</v>
      </c>
      <c r="H47" s="51">
        <f t="shared" si="145"/>
        <v>5.7046393852960009E-3</v>
      </c>
      <c r="I47" s="51">
        <f>+IFERROR(I45/I$21,"nm")</f>
        <v>7.9551027080041418E-3</v>
      </c>
      <c r="J47" s="56">
        <f>+I47</f>
        <v>7.9551027080041418E-3</v>
      </c>
      <c r="K47" s="56">
        <f t="shared" ref="K47:N47" si="146">+J47</f>
        <v>7.9551027080041418E-3</v>
      </c>
      <c r="L47" s="56">
        <f t="shared" si="146"/>
        <v>7.9551027080041418E-3</v>
      </c>
      <c r="M47" s="56">
        <f t="shared" si="146"/>
        <v>7.9551027080041418E-3</v>
      </c>
      <c r="N47" s="56">
        <f t="shared" si="146"/>
        <v>7.9551027080041418E-3</v>
      </c>
    </row>
    <row r="48" spans="1:14">
      <c r="A48" s="9" t="s">
        <v>143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9">
        <f>+Historicals!I145</f>
        <v>639</v>
      </c>
      <c r="J48" s="52">
        <f>+J21*J50</f>
        <v>639.00000000000011</v>
      </c>
      <c r="K48" s="52">
        <f t="shared" ref="K48:N48" si="147">+K21*K50</f>
        <v>639.00000000000011</v>
      </c>
      <c r="L48" s="52">
        <f t="shared" si="147"/>
        <v>639.00000000000011</v>
      </c>
      <c r="M48" s="52">
        <f t="shared" si="147"/>
        <v>639.00000000000011</v>
      </c>
      <c r="N48" s="52">
        <f t="shared" si="147"/>
        <v>639.00000000000011</v>
      </c>
    </row>
    <row r="49" spans="1:14">
      <c r="A49" s="50" t="s">
        <v>129</v>
      </c>
      <c r="B49" s="51" t="str">
        <f t="shared" ref="B49" si="148">+IFERROR(B48/A48-1,"nm")</f>
        <v>nm</v>
      </c>
      <c r="C49" s="51">
        <f t="shared" ref="C49" si="149">+IFERROR(C48/B48-1,"nm")</f>
        <v>0.17405063291139244</v>
      </c>
      <c r="D49" s="51">
        <f t="shared" ref="D49" si="150">+IFERROR(D48/C48-1,"nm")</f>
        <v>0.10377358490566047</v>
      </c>
      <c r="E49" s="51">
        <f t="shared" ref="E49" si="151">+IFERROR(E48/D48-1,"nm")</f>
        <v>3.5409035409035505E-2</v>
      </c>
      <c r="F49" s="51">
        <f t="shared" ref="F49" si="152">+IFERROR(F48/E48-1,"nm")</f>
        <v>-4.0094339622641528E-2</v>
      </c>
      <c r="G49" s="51">
        <f t="shared" ref="G49" si="153">+IFERROR(G48/F48-1,"nm")</f>
        <v>-0.20761670761670759</v>
      </c>
      <c r="H49" s="51">
        <f t="shared" ref="H49" si="154">+IFERROR(H48/G48-1,"nm")</f>
        <v>-4.3410852713178349E-2</v>
      </c>
      <c r="I49" s="51">
        <f>+IFERROR(I48/H48-1,"nm")</f>
        <v>3.5656401944894611E-2</v>
      </c>
      <c r="J49" s="51">
        <f>+J50+J51</f>
        <v>3.4817196098730456E-2</v>
      </c>
      <c r="K49" s="51">
        <f t="shared" ref="K49" si="155">+K50+K51</f>
        <v>3.4817196098730456E-2</v>
      </c>
      <c r="L49" s="51">
        <f t="shared" ref="L49" si="156">+L50+L51</f>
        <v>3.4817196098730456E-2</v>
      </c>
      <c r="M49" s="51">
        <f t="shared" ref="M49" si="157">+M50+M51</f>
        <v>3.4817196098730456E-2</v>
      </c>
      <c r="N49" s="51">
        <f t="shared" ref="N49" si="158">+N50+N51</f>
        <v>3.4817196098730456E-2</v>
      </c>
    </row>
    <row r="50" spans="1:14">
      <c r="A50" s="50" t="s">
        <v>133</v>
      </c>
      <c r="B50" s="51">
        <f t="shared" ref="B50:H50" si="159">+IFERROR(B48/B$21,"nm")</f>
        <v>4.599708879184862E-2</v>
      </c>
      <c r="C50" s="51">
        <f t="shared" si="159"/>
        <v>5.0257382823083174E-2</v>
      </c>
      <c r="D50" s="51">
        <f t="shared" si="159"/>
        <v>5.3824921135646686E-2</v>
      </c>
      <c r="E50" s="51">
        <f t="shared" si="159"/>
        <v>5.7085156512958597E-2</v>
      </c>
      <c r="F50" s="51">
        <f t="shared" si="159"/>
        <v>5.1188529744686205E-2</v>
      </c>
      <c r="G50" s="51">
        <f t="shared" si="159"/>
        <v>4.4531897265948632E-2</v>
      </c>
      <c r="H50" s="51">
        <f t="shared" si="159"/>
        <v>3.5915943884975841E-2</v>
      </c>
      <c r="I50" s="51">
        <f>+IFERROR(I48/I$21,"nm")</f>
        <v>3.4817196098730456E-2</v>
      </c>
      <c r="J50" s="56">
        <f>+I50</f>
        <v>3.4817196098730456E-2</v>
      </c>
      <c r="K50" s="56">
        <f t="shared" ref="K50:N50" si="160">+J50</f>
        <v>3.4817196098730456E-2</v>
      </c>
      <c r="L50" s="56">
        <f t="shared" si="160"/>
        <v>3.4817196098730456E-2</v>
      </c>
      <c r="M50" s="56">
        <f t="shared" si="160"/>
        <v>3.4817196098730456E-2</v>
      </c>
      <c r="N50" s="56">
        <f t="shared" si="160"/>
        <v>3.4817196098730456E-2</v>
      </c>
    </row>
    <row r="51" spans="1:14">
      <c r="A51" s="47" t="str">
        <f>+Historicals!A111</f>
        <v>Europe, Middle East &amp; Africa</v>
      </c>
      <c r="B51" s="47"/>
      <c r="C51" s="47"/>
      <c r="D51" s="47"/>
      <c r="E51" s="47"/>
      <c r="F51" s="47"/>
      <c r="G51" s="47"/>
      <c r="H51" s="47"/>
      <c r="I51" s="47"/>
      <c r="J51" s="43"/>
      <c r="K51" s="43"/>
      <c r="L51" s="43"/>
      <c r="M51" s="43"/>
      <c r="N51" s="43"/>
    </row>
    <row r="52" spans="1:14">
      <c r="A52" s="9" t="s">
        <v>136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9">
        <f>+Historicals!I111</f>
        <v>12479</v>
      </c>
      <c r="J52" s="9">
        <f>+SUM(J54+J58+J62)</f>
        <v>12479</v>
      </c>
      <c r="K52" s="9">
        <f t="shared" ref="K52:N52" si="161">+SUM(K54+K58+K62)</f>
        <v>12479</v>
      </c>
      <c r="L52" s="9">
        <f t="shared" si="161"/>
        <v>12479</v>
      </c>
      <c r="M52" s="9">
        <f t="shared" si="161"/>
        <v>12479</v>
      </c>
      <c r="N52" s="9">
        <f t="shared" si="161"/>
        <v>12479</v>
      </c>
    </row>
    <row r="53" spans="1:14">
      <c r="A53" s="48" t="s">
        <v>129</v>
      </c>
      <c r="B53" s="51" t="str">
        <f t="shared" ref="B53" si="162">+IFERROR(B52/A52-1,"nm")</f>
        <v>nm</v>
      </c>
      <c r="C53" s="51">
        <f t="shared" ref="C53" si="163">+IFERROR(C52/B52-1,"nm")</f>
        <v>6.2026382262138746E-2</v>
      </c>
      <c r="D53" s="51">
        <f t="shared" ref="D53" si="164">+IFERROR(D52/C52-1,"nm")</f>
        <v>5.3118393234672379E-2</v>
      </c>
      <c r="E53" s="51">
        <f t="shared" ref="E53" si="165">+IFERROR(E52/D52-1,"nm")</f>
        <v>0.15959849435382689</v>
      </c>
      <c r="F53" s="51">
        <f t="shared" ref="F53" si="166">+IFERROR(F52/E52-1,"nm")</f>
        <v>6.1674962129409261E-2</v>
      </c>
      <c r="G53" s="51">
        <f t="shared" ref="G53" si="167">+IFERROR(G52/F52-1,"nm")</f>
        <v>-4.7390949857317621E-2</v>
      </c>
      <c r="H53" s="51">
        <f t="shared" ref="H53" si="168">+IFERROR(H52/G52-1,"nm")</f>
        <v>0.22563389322777372</v>
      </c>
      <c r="I53" s="51">
        <f>+IFERROR(I52/H52-1,"nm")</f>
        <v>8.9298184357541999E-2</v>
      </c>
      <c r="J53" s="51">
        <f t="shared" ref="J53" si="169">+IFERROR(J52/I52-1,"nm")</f>
        <v>0</v>
      </c>
      <c r="K53" s="51">
        <f t="shared" ref="K53" si="170">+IFERROR(K52/J52-1,"nm")</f>
        <v>0</v>
      </c>
      <c r="L53" s="51">
        <f t="shared" ref="L53" si="171">+IFERROR(L52/K52-1,"nm")</f>
        <v>0</v>
      </c>
      <c r="M53" s="51">
        <f t="shared" ref="M53" si="172">+IFERROR(M52/L52-1,"nm")</f>
        <v>0</v>
      </c>
      <c r="N53" s="51">
        <f t="shared" ref="N53" si="173">+IFERROR(N52/M52-1,"nm")</f>
        <v>0</v>
      </c>
    </row>
    <row r="54" spans="1:14">
      <c r="A54" s="49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3">
        <f>+Historicals!I112</f>
        <v>7388</v>
      </c>
      <c r="J54" s="3">
        <f>+I54*(1+J55)</f>
        <v>7388</v>
      </c>
      <c r="K54" s="3">
        <f t="shared" ref="K54" si="174">+J54*(1+K55)</f>
        <v>7388</v>
      </c>
      <c r="L54" s="3">
        <f t="shared" ref="L54" si="175">+K54*(1+L55)</f>
        <v>7388</v>
      </c>
      <c r="M54" s="3">
        <f t="shared" ref="M54" si="176">+L54*(1+M55)</f>
        <v>7388</v>
      </c>
      <c r="N54" s="3">
        <f t="shared" ref="N54" si="177">+M54*(1+N55)</f>
        <v>7388</v>
      </c>
    </row>
    <row r="55" spans="1:14">
      <c r="A55" s="48" t="s">
        <v>129</v>
      </c>
      <c r="B55" s="51" t="str">
        <f t="shared" ref="B55" si="178">+IFERROR(B54/A54-1,"nm")</f>
        <v>nm</v>
      </c>
      <c r="C55" s="51">
        <f t="shared" ref="C55" si="179">+IFERROR(C54/B54-1,"nm")</f>
        <v>7.2294280246651077E-2</v>
      </c>
      <c r="D55" s="51">
        <f t="shared" ref="D55" si="180">+IFERROR(D54/C54-1,"nm")</f>
        <v>2.9545905215149659E-2</v>
      </c>
      <c r="E55" s="51">
        <f t="shared" ref="E55" si="181">+IFERROR(E54/D54-1,"nm")</f>
        <v>0.1315485362095532</v>
      </c>
      <c r="F55" s="51">
        <f t="shared" ref="F55" si="182">+IFERROR(F54/E54-1,"nm")</f>
        <v>7.1148936170212673E-2</v>
      </c>
      <c r="G55" s="51">
        <f t="shared" ref="G55" si="183">+IFERROR(G54/F54-1,"nm")</f>
        <v>-6.3721595423486432E-2</v>
      </c>
      <c r="H55" s="51">
        <f t="shared" ref="H55" si="184">+IFERROR(H54/G54-1,"nm")</f>
        <v>0.18295994568907004</v>
      </c>
      <c r="I55" s="51">
        <f>+IFERROR(I54/H54-1,"nm")</f>
        <v>5.9971305595408975E-2</v>
      </c>
      <c r="J55" s="51">
        <f>+J56+J57</f>
        <v>0</v>
      </c>
      <c r="K55" s="51">
        <f t="shared" ref="K55:N55" si="185">+K56+K57</f>
        <v>0</v>
      </c>
      <c r="L55" s="51">
        <f t="shared" si="185"/>
        <v>0</v>
      </c>
      <c r="M55" s="51">
        <f t="shared" si="185"/>
        <v>0</v>
      </c>
      <c r="N55" s="51">
        <f t="shared" si="185"/>
        <v>0</v>
      </c>
    </row>
    <row r="56" spans="1:14">
      <c r="A56" s="48" t="s">
        <v>137</v>
      </c>
      <c r="B56" s="51">
        <f>+Historicals!B184</f>
        <v>0.24</v>
      </c>
      <c r="C56" s="51">
        <f>+Historicals!C184</f>
        <v>0.19</v>
      </c>
      <c r="D56" s="51">
        <f>+Historicals!D184</f>
        <v>0.08</v>
      </c>
      <c r="E56" s="51">
        <f>+Historicals!E184</f>
        <v>0.06</v>
      </c>
      <c r="F56" s="51">
        <f>+Historicals!F184</f>
        <v>0.12</v>
      </c>
      <c r="G56" s="51">
        <f>+Historicals!G184</f>
        <v>-0.03</v>
      </c>
      <c r="H56" s="51">
        <f>+Historicals!H184</f>
        <v>0.13</v>
      </c>
      <c r="I56" s="51">
        <f>+Historicals!I184</f>
        <v>0.09</v>
      </c>
      <c r="J56" s="56">
        <v>0</v>
      </c>
      <c r="K56" s="56">
        <f t="shared" ref="K56:K57" si="186">+J56</f>
        <v>0</v>
      </c>
      <c r="L56" s="56">
        <f t="shared" ref="L56:L57" si="187">+K56</f>
        <v>0</v>
      </c>
      <c r="M56" s="56">
        <f t="shared" ref="M56:M57" si="188">+L56</f>
        <v>0</v>
      </c>
      <c r="N56" s="56">
        <f t="shared" ref="N56:N57" si="189">+M56</f>
        <v>0</v>
      </c>
    </row>
    <row r="57" spans="1:14">
      <c r="A57" s="48" t="s">
        <v>138</v>
      </c>
      <c r="B57" s="51" t="str">
        <f t="shared" ref="B57:H57" si="190">+IFERROR(B55-B56,"nm")</f>
        <v>nm</v>
      </c>
      <c r="C57" s="51">
        <f t="shared" si="190"/>
        <v>-0.11770571975334893</v>
      </c>
      <c r="D57" s="51">
        <f t="shared" si="190"/>
        <v>-5.0454094784850342E-2</v>
      </c>
      <c r="E57" s="51">
        <f t="shared" si="190"/>
        <v>7.1548536209553204E-2</v>
      </c>
      <c r="F57" s="51">
        <f t="shared" si="190"/>
        <v>-4.8851063829787322E-2</v>
      </c>
      <c r="G57" s="51">
        <f t="shared" si="190"/>
        <v>-3.3721595423486433E-2</v>
      </c>
      <c r="H57" s="51">
        <f t="shared" si="190"/>
        <v>5.2959945689070032E-2</v>
      </c>
      <c r="I57" s="51">
        <f>+IFERROR(I55-I56,"nm")</f>
        <v>-3.0028694404591022E-2</v>
      </c>
      <c r="J57" s="56">
        <v>0</v>
      </c>
      <c r="K57" s="56">
        <f t="shared" si="186"/>
        <v>0</v>
      </c>
      <c r="L57" s="56">
        <f t="shared" si="187"/>
        <v>0</v>
      </c>
      <c r="M57" s="56">
        <f t="shared" si="188"/>
        <v>0</v>
      </c>
      <c r="N57" s="56">
        <f t="shared" si="189"/>
        <v>0</v>
      </c>
    </row>
    <row r="58" spans="1:14">
      <c r="A58" s="49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3">
        <f>+Historicals!I113</f>
        <v>4527</v>
      </c>
      <c r="J58" s="3">
        <f>+I58*(1+J59)</f>
        <v>4527</v>
      </c>
      <c r="K58" s="3">
        <f t="shared" ref="K58" si="191">+J58*(1+K59)</f>
        <v>4527</v>
      </c>
      <c r="L58" s="3">
        <f t="shared" ref="L58" si="192">+K58*(1+L59)</f>
        <v>4527</v>
      </c>
      <c r="M58" s="3">
        <f t="shared" ref="M58" si="193">+L58*(1+M59)</f>
        <v>4527</v>
      </c>
      <c r="N58" s="3">
        <f t="shared" ref="N58" si="194">+M58*(1+N59)</f>
        <v>4527</v>
      </c>
    </row>
    <row r="59" spans="1:14">
      <c r="A59" s="48" t="s">
        <v>129</v>
      </c>
      <c r="B59" s="51" t="str">
        <f t="shared" ref="B59" si="195">+IFERROR(B58/A58-1,"nm")</f>
        <v>nm</v>
      </c>
      <c r="C59" s="51">
        <f t="shared" ref="C59" si="196">+IFERROR(C58/B58-1,"nm")</f>
        <v>4.7781569965870352E-2</v>
      </c>
      <c r="D59" s="51">
        <f t="shared" ref="D59" si="197">+IFERROR(D58/C58-1,"nm")</f>
        <v>0.11447184737087013</v>
      </c>
      <c r="E59" s="51">
        <f t="shared" ref="E59" si="198">+IFERROR(E58/D58-1,"nm")</f>
        <v>0.22755741127348639</v>
      </c>
      <c r="F59" s="51">
        <f t="shared" ref="F59" si="199">+IFERROR(F58/E58-1,"nm")</f>
        <v>5.0000000000000044E-2</v>
      </c>
      <c r="G59" s="51">
        <f t="shared" ref="G59" si="200">+IFERROR(G58/F58-1,"nm")</f>
        <v>-1.1013929381276322E-2</v>
      </c>
      <c r="H59" s="51">
        <f t="shared" ref="H59" si="201">+IFERROR(H58/G58-1,"nm")</f>
        <v>0.30887651490337364</v>
      </c>
      <c r="I59" s="51">
        <f>+IFERROR(I58/H58-1,"nm")</f>
        <v>0.13288288288288297</v>
      </c>
      <c r="J59" s="51">
        <f>+J60+J61</f>
        <v>0</v>
      </c>
      <c r="K59" s="51">
        <f t="shared" ref="K59:N59" si="202">+K60+K61</f>
        <v>0</v>
      </c>
      <c r="L59" s="51">
        <f t="shared" si="202"/>
        <v>0</v>
      </c>
      <c r="M59" s="51">
        <f t="shared" si="202"/>
        <v>0</v>
      </c>
      <c r="N59" s="51">
        <f t="shared" si="202"/>
        <v>0</v>
      </c>
    </row>
    <row r="60" spans="1:14">
      <c r="A60" s="48" t="s">
        <v>137</v>
      </c>
      <c r="B60" s="51">
        <f>+Historicals!B185</f>
        <v>0.1</v>
      </c>
      <c r="C60" s="51">
        <f>+Historicals!C185</f>
        <v>0.13</v>
      </c>
      <c r="D60" s="51">
        <f>+Historicals!D185</f>
        <v>0.17</v>
      </c>
      <c r="E60" s="51">
        <f>+Historicals!E185</f>
        <v>0.16</v>
      </c>
      <c r="F60" s="51">
        <f>+Historicals!F185</f>
        <v>0.09</v>
      </c>
      <c r="G60" s="51">
        <f>+Historicals!G185</f>
        <v>0.02</v>
      </c>
      <c r="H60" s="51">
        <f>+Historicals!H185</f>
        <v>0.25</v>
      </c>
      <c r="I60" s="51">
        <f>+Historicals!I185</f>
        <v>0.16</v>
      </c>
      <c r="J60" s="56">
        <v>0</v>
      </c>
      <c r="K60" s="56">
        <f t="shared" ref="K60:K61" si="203">+J60</f>
        <v>0</v>
      </c>
      <c r="L60" s="56">
        <f t="shared" ref="L60:L61" si="204">+K60</f>
        <v>0</v>
      </c>
      <c r="M60" s="56">
        <f t="shared" ref="M60:M61" si="205">+L60</f>
        <v>0</v>
      </c>
      <c r="N60" s="56">
        <f t="shared" ref="N60:N61" si="206">+M60</f>
        <v>0</v>
      </c>
    </row>
    <row r="61" spans="1:14">
      <c r="A61" s="48" t="s">
        <v>138</v>
      </c>
      <c r="B61" s="51" t="str">
        <f t="shared" ref="B61:H61" si="207">+IFERROR(B59-B60,"nm")</f>
        <v>nm</v>
      </c>
      <c r="C61" s="51">
        <f t="shared" si="207"/>
        <v>-8.2218430034129653E-2</v>
      </c>
      <c r="D61" s="51">
        <f t="shared" si="207"/>
        <v>-5.5528152629129884E-2</v>
      </c>
      <c r="E61" s="51">
        <f t="shared" si="207"/>
        <v>6.7557411273486384E-2</v>
      </c>
      <c r="F61" s="51">
        <f t="shared" si="207"/>
        <v>-3.9999999999999952E-2</v>
      </c>
      <c r="G61" s="51">
        <f t="shared" si="207"/>
        <v>-3.1013929381276322E-2</v>
      </c>
      <c r="H61" s="51">
        <f t="shared" si="207"/>
        <v>5.8876514903373645E-2</v>
      </c>
      <c r="I61" s="51">
        <f>+IFERROR(I59-I60,"nm")</f>
        <v>-2.7117117117117034E-2</v>
      </c>
      <c r="J61" s="56">
        <v>0</v>
      </c>
      <c r="K61" s="56">
        <f t="shared" si="203"/>
        <v>0</v>
      </c>
      <c r="L61" s="56">
        <f t="shared" si="204"/>
        <v>0</v>
      </c>
      <c r="M61" s="56">
        <f t="shared" si="205"/>
        <v>0</v>
      </c>
      <c r="N61" s="56">
        <f t="shared" si="206"/>
        <v>0</v>
      </c>
    </row>
    <row r="62" spans="1:14">
      <c r="A62" s="49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3">
        <f>+Historicals!I114</f>
        <v>564</v>
      </c>
      <c r="J62" s="3">
        <f>+I62*(1+J63)</f>
        <v>564</v>
      </c>
      <c r="K62" s="3">
        <f t="shared" ref="K62" si="208">+J62*(1+K63)</f>
        <v>564</v>
      </c>
      <c r="L62" s="3">
        <f t="shared" ref="L62" si="209">+K62*(1+L63)</f>
        <v>564</v>
      </c>
      <c r="M62" s="3">
        <f t="shared" ref="M62" si="210">+L62*(1+M63)</f>
        <v>564</v>
      </c>
      <c r="N62" s="3">
        <f t="shared" ref="N62" si="211">+M62*(1+N63)</f>
        <v>564</v>
      </c>
    </row>
    <row r="63" spans="1:14">
      <c r="A63" s="48" t="s">
        <v>129</v>
      </c>
      <c r="B63" s="51" t="str">
        <f t="shared" ref="B63" si="212">+IFERROR(B62/A62-1,"nm")</f>
        <v>nm</v>
      </c>
      <c r="C63" s="51">
        <f t="shared" ref="C63" si="213">+IFERROR(C62/B62-1,"nm")</f>
        <v>1.0752688172043001E-2</v>
      </c>
      <c r="D63" s="51">
        <f t="shared" ref="D63" si="214">+IFERROR(D62/C62-1,"nm")</f>
        <v>1.8617021276595702E-2</v>
      </c>
      <c r="E63" s="51">
        <f t="shared" ref="E63" si="215">+IFERROR(E62/D62-1,"nm")</f>
        <v>0.11488250652741505</v>
      </c>
      <c r="F63" s="51">
        <f t="shared" ref="F63" si="216">+IFERROR(F62/E62-1,"nm")</f>
        <v>1.1709601873536313E-2</v>
      </c>
      <c r="G63" s="51">
        <f t="shared" ref="G63" si="217">+IFERROR(G62/F62-1,"nm")</f>
        <v>-6.944444444444442E-2</v>
      </c>
      <c r="H63" s="51">
        <f t="shared" ref="H63" si="218">+IFERROR(H62/G62-1,"nm")</f>
        <v>0.21890547263681581</v>
      </c>
      <c r="I63" s="51">
        <f>+IFERROR(I62/H62-1,"nm")</f>
        <v>0.15102040816326534</v>
      </c>
      <c r="J63" s="51">
        <f>+J64+J65</f>
        <v>0</v>
      </c>
      <c r="K63" s="51">
        <f t="shared" ref="K63:N63" si="219">+K64+K65</f>
        <v>0</v>
      </c>
      <c r="L63" s="51">
        <f t="shared" si="219"/>
        <v>0</v>
      </c>
      <c r="M63" s="51">
        <f t="shared" si="219"/>
        <v>0</v>
      </c>
      <c r="N63" s="51">
        <f t="shared" si="219"/>
        <v>0</v>
      </c>
    </row>
    <row r="64" spans="1:14">
      <c r="A64" s="48" t="s">
        <v>137</v>
      </c>
      <c r="B64" s="51">
        <f>+Historicals!B186</f>
        <v>0.15</v>
      </c>
      <c r="C64" s="51">
        <f>+Historicals!C186</f>
        <v>0.08</v>
      </c>
      <c r="D64" s="51">
        <f>+Historicals!D186</f>
        <v>7.0000000000000007E-2</v>
      </c>
      <c r="E64" s="51">
        <f>+Historicals!E186</f>
        <v>0.06</v>
      </c>
      <c r="F64" s="51">
        <f>+Historicals!F186</f>
        <v>0.05</v>
      </c>
      <c r="G64" s="51">
        <f>+Historicals!G186</f>
        <v>-0.03</v>
      </c>
      <c r="H64" s="51">
        <f>+Historicals!H186</f>
        <v>0.19</v>
      </c>
      <c r="I64" s="51">
        <f>+Historicals!I186</f>
        <v>0.17</v>
      </c>
      <c r="J64" s="56">
        <v>0</v>
      </c>
      <c r="K64" s="56">
        <f t="shared" ref="K64:K65" si="220">+J64</f>
        <v>0</v>
      </c>
      <c r="L64" s="56">
        <f t="shared" ref="L64:L65" si="221">+K64</f>
        <v>0</v>
      </c>
      <c r="M64" s="56">
        <f t="shared" ref="M64:M65" si="222">+L64</f>
        <v>0</v>
      </c>
      <c r="N64" s="56">
        <f t="shared" ref="N64:N65" si="223">+M64</f>
        <v>0</v>
      </c>
    </row>
    <row r="65" spans="1:14">
      <c r="A65" s="48" t="s">
        <v>138</v>
      </c>
      <c r="B65" s="51" t="str">
        <f t="shared" ref="B65:H65" si="224">+IFERROR(B63-B64,"nm")</f>
        <v>nm</v>
      </c>
      <c r="C65" s="51">
        <f t="shared" si="224"/>
        <v>-6.9247311827957E-2</v>
      </c>
      <c r="D65" s="51">
        <f t="shared" si="224"/>
        <v>-5.1382978723404304E-2</v>
      </c>
      <c r="E65" s="51">
        <f t="shared" si="224"/>
        <v>5.4882506527415054E-2</v>
      </c>
      <c r="F65" s="51">
        <f t="shared" si="224"/>
        <v>-3.829039812646369E-2</v>
      </c>
      <c r="G65" s="51">
        <f t="shared" si="224"/>
        <v>-3.9444444444444421E-2</v>
      </c>
      <c r="H65" s="51">
        <f t="shared" si="224"/>
        <v>2.890547263681581E-2</v>
      </c>
      <c r="I65" s="51">
        <f>+IFERROR(I63-I64,"nm")</f>
        <v>-1.8979591836734672E-2</v>
      </c>
      <c r="J65" s="56">
        <v>0</v>
      </c>
      <c r="K65" s="56">
        <f t="shared" si="220"/>
        <v>0</v>
      </c>
      <c r="L65" s="56">
        <f t="shared" si="221"/>
        <v>0</v>
      </c>
      <c r="M65" s="56">
        <f t="shared" si="222"/>
        <v>0</v>
      </c>
      <c r="N65" s="56">
        <f t="shared" si="223"/>
        <v>0</v>
      </c>
    </row>
    <row r="66" spans="1:14">
      <c r="A66" s="9" t="s">
        <v>130</v>
      </c>
      <c r="B66" s="52">
        <f t="shared" ref="B66:H66" si="225">+B73+B69</f>
        <v>1611</v>
      </c>
      <c r="C66" s="52">
        <f t="shared" si="225"/>
        <v>1872</v>
      </c>
      <c r="D66" s="52">
        <f t="shared" si="225"/>
        <v>1613</v>
      </c>
      <c r="E66" s="52">
        <f t="shared" si="225"/>
        <v>1703</v>
      </c>
      <c r="F66" s="52">
        <f t="shared" si="225"/>
        <v>2106</v>
      </c>
      <c r="G66" s="52">
        <f t="shared" si="225"/>
        <v>1673</v>
      </c>
      <c r="H66" s="52">
        <f t="shared" si="225"/>
        <v>2571</v>
      </c>
      <c r="I66" s="52">
        <f>+I73+I69</f>
        <v>3427</v>
      </c>
      <c r="J66" s="52">
        <f>+J52*J68</f>
        <v>3427</v>
      </c>
      <c r="K66" s="52">
        <f t="shared" ref="K66:N66" si="226">+K52*K68</f>
        <v>3427</v>
      </c>
      <c r="L66" s="52">
        <f t="shared" si="226"/>
        <v>3427</v>
      </c>
      <c r="M66" s="52">
        <f t="shared" si="226"/>
        <v>3427</v>
      </c>
      <c r="N66" s="52">
        <f t="shared" si="226"/>
        <v>3427</v>
      </c>
    </row>
    <row r="67" spans="1:14">
      <c r="A67" s="50" t="s">
        <v>129</v>
      </c>
      <c r="B67" s="51" t="str">
        <f t="shared" ref="B67" si="227">+IFERROR(B66/A66-1,"nm")</f>
        <v>nm</v>
      </c>
      <c r="C67" s="51">
        <f t="shared" ref="C67" si="228">+IFERROR(C66/B66-1,"nm")</f>
        <v>0.16201117318435765</v>
      </c>
      <c r="D67" s="51">
        <f t="shared" ref="D67" si="229">+IFERROR(D66/C66-1,"nm")</f>
        <v>-0.13835470085470081</v>
      </c>
      <c r="E67" s="51">
        <f t="shared" ref="E67" si="230">+IFERROR(E66/D66-1,"nm")</f>
        <v>5.5796652200867936E-2</v>
      </c>
      <c r="F67" s="51">
        <f t="shared" ref="F67" si="231">+IFERROR(F66/E66-1,"nm")</f>
        <v>0.23664122137404586</v>
      </c>
      <c r="G67" s="51">
        <f t="shared" ref="G67" si="232">+IFERROR(G66/F66-1,"nm")</f>
        <v>-0.20560303893637222</v>
      </c>
      <c r="H67" s="51">
        <f t="shared" ref="H67" si="233">+IFERROR(H66/G66-1,"nm")</f>
        <v>0.53676031081888831</v>
      </c>
      <c r="I67" s="51">
        <f>+IFERROR(I66/H66-1,"nm")</f>
        <v>0.33294437961882539</v>
      </c>
      <c r="J67" s="51">
        <f t="shared" ref="J67" si="234">+IFERROR(J66/I66-1,"nm")</f>
        <v>0</v>
      </c>
      <c r="K67" s="51">
        <f t="shared" ref="K67" si="235">+IFERROR(K66/J66-1,"nm")</f>
        <v>0</v>
      </c>
      <c r="L67" s="51">
        <f t="shared" ref="L67" si="236">+IFERROR(L66/K66-1,"nm")</f>
        <v>0</v>
      </c>
      <c r="M67" s="51">
        <f t="shared" ref="M67" si="237">+IFERROR(M66/L66-1,"nm")</f>
        <v>0</v>
      </c>
      <c r="N67" s="51">
        <f t="shared" ref="N67" si="238">+IFERROR(N66/M66-1,"nm")</f>
        <v>0</v>
      </c>
    </row>
    <row r="68" spans="1:14">
      <c r="A68" s="50" t="s">
        <v>131</v>
      </c>
      <c r="B68" s="51">
        <f>+IFERROR(B66/B$52,"nm")</f>
        <v>0.22607353353915241</v>
      </c>
      <c r="C68" s="51">
        <f t="shared" ref="C68:I68" si="239">+IFERROR(C66/C$52,"nm")</f>
        <v>0.24735729386892177</v>
      </c>
      <c r="D68" s="51">
        <f t="shared" si="239"/>
        <v>0.20238393977415309</v>
      </c>
      <c r="E68" s="51">
        <f t="shared" si="239"/>
        <v>0.18426747457260334</v>
      </c>
      <c r="F68" s="51">
        <f t="shared" si="239"/>
        <v>0.21463514064410924</v>
      </c>
      <c r="G68" s="51">
        <f t="shared" si="239"/>
        <v>0.17898791055953783</v>
      </c>
      <c r="H68" s="51">
        <f t="shared" si="239"/>
        <v>0.22442388268156424</v>
      </c>
      <c r="I68" s="51">
        <f t="shared" si="239"/>
        <v>0.27462136389133746</v>
      </c>
      <c r="J68" s="56">
        <f>+I68</f>
        <v>0.27462136389133746</v>
      </c>
      <c r="K68" s="56">
        <f t="shared" ref="K68" si="240">+J68</f>
        <v>0.27462136389133746</v>
      </c>
      <c r="L68" s="56">
        <f t="shared" ref="L68" si="241">+K68</f>
        <v>0.27462136389133746</v>
      </c>
      <c r="M68" s="56">
        <f t="shared" ref="M68" si="242">+L68</f>
        <v>0.27462136389133746</v>
      </c>
      <c r="N68" s="56">
        <f t="shared" ref="N68" si="243">+M68</f>
        <v>0.27462136389133746</v>
      </c>
    </row>
    <row r="69" spans="1:14">
      <c r="A69" s="9" t="s">
        <v>132</v>
      </c>
      <c r="B69" s="9">
        <f>+Historicals!B168</f>
        <v>87</v>
      </c>
      <c r="C69" s="9">
        <f>+Historicals!C168</f>
        <v>85</v>
      </c>
      <c r="D69" s="9">
        <f>+Historicals!D168</f>
        <v>106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9">
        <f>+Historicals!I168</f>
        <v>134</v>
      </c>
      <c r="J69" s="52">
        <f>+J72*J79</f>
        <v>134</v>
      </c>
      <c r="K69" s="52">
        <f t="shared" ref="K69:N69" si="244">+K72*K79</f>
        <v>134</v>
      </c>
      <c r="L69" s="52">
        <f t="shared" si="244"/>
        <v>134</v>
      </c>
      <c r="M69" s="52">
        <f t="shared" si="244"/>
        <v>134</v>
      </c>
      <c r="N69" s="52">
        <f t="shared" si="244"/>
        <v>134</v>
      </c>
    </row>
    <row r="70" spans="1:14">
      <c r="A70" s="50" t="s">
        <v>129</v>
      </c>
      <c r="B70" s="51" t="str">
        <f t="shared" ref="B70" si="245">+IFERROR(B69/A69-1,"nm")</f>
        <v>nm</v>
      </c>
      <c r="C70" s="51">
        <f t="shared" ref="C70" si="246">+IFERROR(C69/B69-1,"nm")</f>
        <v>-2.2988505747126409E-2</v>
      </c>
      <c r="D70" s="51">
        <f t="shared" ref="D70" si="247">+IFERROR(D69/C69-1,"nm")</f>
        <v>0.24705882352941178</v>
      </c>
      <c r="E70" s="51">
        <f t="shared" ref="E70" si="248">+IFERROR(E69/D69-1,"nm")</f>
        <v>9.4339622641509413E-2</v>
      </c>
      <c r="F70" s="51">
        <f t="shared" ref="F70" si="249">+IFERROR(F69/E69-1,"nm")</f>
        <v>-4.31034482758621E-2</v>
      </c>
      <c r="G70" s="51">
        <f t="shared" ref="G70" si="250">+IFERROR(G69/F69-1,"nm")</f>
        <v>0.18918918918918926</v>
      </c>
      <c r="H70" s="51">
        <f t="shared" ref="H70" si="251">+IFERROR(H69/G69-1,"nm")</f>
        <v>3.0303030303030276E-2</v>
      </c>
      <c r="I70" s="51">
        <f>+IFERROR(I69/H69-1,"nm")</f>
        <v>-1.4705882352941124E-2</v>
      </c>
      <c r="J70" s="51">
        <f t="shared" ref="J70" si="252">+IFERROR(J69/I69-1,"nm")</f>
        <v>0</v>
      </c>
      <c r="K70" s="51">
        <f t="shared" ref="K70" si="253">+IFERROR(K69/J69-1,"nm")</f>
        <v>0</v>
      </c>
      <c r="L70" s="51">
        <f t="shared" ref="L70" si="254">+IFERROR(L69/K69-1,"nm")</f>
        <v>0</v>
      </c>
      <c r="M70" s="51">
        <f t="shared" ref="M70" si="255">+IFERROR(M69/L69-1,"nm")</f>
        <v>0</v>
      </c>
      <c r="N70" s="51">
        <f t="shared" ref="N70" si="256">+IFERROR(N69/M69-1,"nm")</f>
        <v>0</v>
      </c>
    </row>
    <row r="71" spans="1:14">
      <c r="A71" s="50" t="s">
        <v>133</v>
      </c>
      <c r="B71" s="51">
        <f>+IFERROR(B69/B$52,"nm")</f>
        <v>1.2208812798203761E-2</v>
      </c>
      <c r="C71" s="51">
        <f t="shared" ref="C71:I71" si="257">+IFERROR(C69/C$52,"nm")</f>
        <v>1.1231501057082453E-2</v>
      </c>
      <c r="D71" s="51">
        <f t="shared" si="257"/>
        <v>1.3299874529485571E-2</v>
      </c>
      <c r="E71" s="51">
        <f t="shared" si="257"/>
        <v>1.2551395801774508E-2</v>
      </c>
      <c r="F71" s="51">
        <f t="shared" si="257"/>
        <v>1.1312678353037097E-2</v>
      </c>
      <c r="G71" s="51">
        <f t="shared" si="257"/>
        <v>1.4122178239007167E-2</v>
      </c>
      <c r="H71" s="51">
        <f t="shared" si="257"/>
        <v>1.1871508379888268E-2</v>
      </c>
      <c r="I71" s="51">
        <f t="shared" si="257"/>
        <v>1.0738039907043834E-2</v>
      </c>
      <c r="J71" s="51">
        <f t="shared" ref="J71:N71" si="258">+IFERROR(J69/J$21,"nm")</f>
        <v>7.3012586498120199E-3</v>
      </c>
      <c r="K71" s="51">
        <f t="shared" si="258"/>
        <v>7.3012586498120199E-3</v>
      </c>
      <c r="L71" s="51">
        <f t="shared" si="258"/>
        <v>7.3012586498120199E-3</v>
      </c>
      <c r="M71" s="51">
        <f t="shared" si="258"/>
        <v>7.3012586498120199E-3</v>
      </c>
      <c r="N71" s="51">
        <f t="shared" si="258"/>
        <v>7.3012586498120199E-3</v>
      </c>
    </row>
    <row r="72" spans="1:14">
      <c r="A72" s="50" t="s">
        <v>142</v>
      </c>
      <c r="B72" s="51">
        <f t="shared" ref="B72:H72" si="259">+IFERROR(B69/B79,"nm")</f>
        <v>0.1746987951807229</v>
      </c>
      <c r="C72" s="51">
        <f t="shared" si="259"/>
        <v>0.13302034428794993</v>
      </c>
      <c r="D72" s="51">
        <f t="shared" si="259"/>
        <v>0.14950634696755993</v>
      </c>
      <c r="E72" s="51">
        <f t="shared" si="259"/>
        <v>0.13663133097762073</v>
      </c>
      <c r="F72" s="51">
        <f t="shared" si="259"/>
        <v>0.11948331539289558</v>
      </c>
      <c r="G72" s="51">
        <f t="shared" si="259"/>
        <v>0.14915254237288136</v>
      </c>
      <c r="H72" s="51">
        <f t="shared" si="259"/>
        <v>0.1384928716904277</v>
      </c>
      <c r="I72" s="51">
        <f>+IFERROR(I69/I79,"nm")</f>
        <v>0.14565217391304347</v>
      </c>
      <c r="J72" s="56">
        <f>+I72</f>
        <v>0.14565217391304347</v>
      </c>
      <c r="K72" s="56">
        <f t="shared" ref="K72" si="260">+J72</f>
        <v>0.14565217391304347</v>
      </c>
      <c r="L72" s="56">
        <f t="shared" ref="L72" si="261">+K72</f>
        <v>0.14565217391304347</v>
      </c>
      <c r="M72" s="56">
        <f t="shared" ref="M72" si="262">+L72</f>
        <v>0.14565217391304347</v>
      </c>
      <c r="N72" s="56">
        <f t="shared" ref="N72" si="263">+M72</f>
        <v>0.14565217391304347</v>
      </c>
    </row>
    <row r="73" spans="1:14">
      <c r="A73" s="9" t="s">
        <v>134</v>
      </c>
      <c r="B73" s="9">
        <f>+Historicals!B135</f>
        <v>1524</v>
      </c>
      <c r="C73" s="9">
        <f>+Historicals!C135</f>
        <v>1787</v>
      </c>
      <c r="D73" s="9">
        <f>+Historicals!D135</f>
        <v>1507</v>
      </c>
      <c r="E73" s="9">
        <f>+Historicals!E135</f>
        <v>1587</v>
      </c>
      <c r="F73" s="9">
        <f>+Historicals!F135</f>
        <v>1995</v>
      </c>
      <c r="G73" s="9">
        <f>+Historicals!G135</f>
        <v>1541</v>
      </c>
      <c r="H73" s="9">
        <f>+Historicals!H135</f>
        <v>2435</v>
      </c>
      <c r="I73" s="9">
        <f>+Historicals!I135</f>
        <v>3293</v>
      </c>
      <c r="J73" s="9">
        <f>+J66-J69</f>
        <v>3293</v>
      </c>
      <c r="K73" s="9">
        <f t="shared" ref="K73:N73" si="264">+K66-K69</f>
        <v>3293</v>
      </c>
      <c r="L73" s="9">
        <f t="shared" si="264"/>
        <v>3293</v>
      </c>
      <c r="M73" s="9">
        <f t="shared" si="264"/>
        <v>3293</v>
      </c>
      <c r="N73" s="9">
        <f t="shared" si="264"/>
        <v>3293</v>
      </c>
    </row>
    <row r="74" spans="1:14">
      <c r="A74" s="50" t="s">
        <v>129</v>
      </c>
      <c r="B74" s="51" t="str">
        <f t="shared" ref="B74" si="265">+IFERROR(B73/A73-1,"nm")</f>
        <v>nm</v>
      </c>
      <c r="C74" s="51">
        <f t="shared" ref="C74" si="266">+IFERROR(C73/B73-1,"nm")</f>
        <v>0.17257217847769035</v>
      </c>
      <c r="D74" s="51">
        <f t="shared" ref="D74" si="267">+IFERROR(D73/C73-1,"nm")</f>
        <v>-0.15668718522663683</v>
      </c>
      <c r="E74" s="51">
        <f t="shared" ref="E74" si="268">+IFERROR(E73/D73-1,"nm")</f>
        <v>5.3085600530855981E-2</v>
      </c>
      <c r="F74" s="51">
        <f t="shared" ref="F74" si="269">+IFERROR(F73/E73-1,"nm")</f>
        <v>0.25708884688090738</v>
      </c>
      <c r="G74" s="51">
        <f t="shared" ref="G74" si="270">+IFERROR(G73/F73-1,"nm")</f>
        <v>-0.22756892230576442</v>
      </c>
      <c r="H74" s="51">
        <f t="shared" ref="H74" si="271">+IFERROR(H73/G73-1,"nm")</f>
        <v>0.58014276443867629</v>
      </c>
      <c r="I74" s="51">
        <f>+IFERROR(I73/H73-1,"nm")</f>
        <v>0.3523613963039014</v>
      </c>
      <c r="J74" s="51">
        <f t="shared" ref="J74" si="272">+IFERROR(J73/I73-1,"nm")</f>
        <v>0</v>
      </c>
      <c r="K74" s="51">
        <f t="shared" ref="K74" si="273">+IFERROR(K73/J73-1,"nm")</f>
        <v>0</v>
      </c>
      <c r="L74" s="51">
        <f t="shared" ref="L74" si="274">+IFERROR(L73/K73-1,"nm")</f>
        <v>0</v>
      </c>
      <c r="M74" s="51">
        <f t="shared" ref="M74" si="275">+IFERROR(M73/L73-1,"nm")</f>
        <v>0</v>
      </c>
      <c r="N74" s="51">
        <f t="shared" ref="N74" si="276">+IFERROR(N73/M73-1,"nm")</f>
        <v>0</v>
      </c>
    </row>
    <row r="75" spans="1:14">
      <c r="A75" s="50" t="s">
        <v>131</v>
      </c>
      <c r="B75" s="51">
        <f>+IFERROR(B73/B$52,"nm")</f>
        <v>0.21386472074094864</v>
      </c>
      <c r="C75" s="51">
        <f t="shared" ref="C75:I75" si="277">+IFERROR(C73/C$52,"nm")</f>
        <v>0.23612579281183932</v>
      </c>
      <c r="D75" s="51">
        <f t="shared" si="277"/>
        <v>0.1890840652446675</v>
      </c>
      <c r="E75" s="51">
        <f t="shared" si="277"/>
        <v>0.17171607877082881</v>
      </c>
      <c r="F75" s="51">
        <f t="shared" si="277"/>
        <v>0.20332246229107215</v>
      </c>
      <c r="G75" s="51">
        <f t="shared" si="277"/>
        <v>0.16486573232053064</v>
      </c>
      <c r="H75" s="51">
        <f t="shared" si="277"/>
        <v>0.21255237430167598</v>
      </c>
      <c r="I75" s="51">
        <f t="shared" si="277"/>
        <v>0.26388332398429359</v>
      </c>
      <c r="J75" s="51">
        <f t="shared" ref="J75:N75" si="278">+IFERROR(J73/J$21,"nm")</f>
        <v>0.17942570696888793</v>
      </c>
      <c r="K75" s="51">
        <f t="shared" si="278"/>
        <v>0.17942570696888793</v>
      </c>
      <c r="L75" s="51">
        <f t="shared" si="278"/>
        <v>0.17942570696888793</v>
      </c>
      <c r="M75" s="51">
        <f t="shared" si="278"/>
        <v>0.17942570696888793</v>
      </c>
      <c r="N75" s="51">
        <f t="shared" si="278"/>
        <v>0.17942570696888793</v>
      </c>
    </row>
    <row r="76" spans="1:14">
      <c r="A76" s="9" t="s">
        <v>135</v>
      </c>
      <c r="B76" s="9">
        <f>+Historicals!B157</f>
        <v>236</v>
      </c>
      <c r="C76" s="9">
        <f>+Historicals!C157</f>
        <v>234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9">
        <f>+Historicals!I157</f>
        <v>197</v>
      </c>
      <c r="J76" s="52">
        <f>+J52*J78</f>
        <v>196.99999999999997</v>
      </c>
      <c r="K76" s="52">
        <f t="shared" ref="K76:N76" si="279">+K52*K78</f>
        <v>196.99999999999997</v>
      </c>
      <c r="L76" s="52">
        <f t="shared" si="279"/>
        <v>196.99999999999997</v>
      </c>
      <c r="M76" s="52">
        <f t="shared" si="279"/>
        <v>196.99999999999997</v>
      </c>
      <c r="N76" s="52">
        <f t="shared" si="279"/>
        <v>196.99999999999997</v>
      </c>
    </row>
    <row r="77" spans="1:14">
      <c r="A77" s="50" t="s">
        <v>129</v>
      </c>
      <c r="B77" s="51" t="str">
        <f t="shared" ref="B77" si="280">+IFERROR(B76/A76-1,"nm")</f>
        <v>nm</v>
      </c>
      <c r="C77" s="51">
        <f t="shared" ref="C77" si="281">+IFERROR(C76/B76-1,"nm")</f>
        <v>-8.4745762711864181E-3</v>
      </c>
      <c r="D77" s="51">
        <f t="shared" ref="D77" si="282">+IFERROR(D76/C76-1,"nm")</f>
        <v>-0.26068376068376065</v>
      </c>
      <c r="E77" s="51">
        <f t="shared" ref="E77" si="283">+IFERROR(E76/D76-1,"nm")</f>
        <v>0.38728323699421963</v>
      </c>
      <c r="F77" s="51">
        <f t="shared" ref="F77" si="284">+IFERROR(F76/E76-1,"nm")</f>
        <v>-2.9166666666666674E-2</v>
      </c>
      <c r="G77" s="51">
        <f t="shared" ref="G77" si="285">+IFERROR(G76/F76-1,"nm")</f>
        <v>-0.40343347639484983</v>
      </c>
      <c r="H77" s="51">
        <f t="shared" ref="H77" si="286">+IFERROR(H76/G76-1,"nm")</f>
        <v>0.10071942446043169</v>
      </c>
      <c r="I77" s="51">
        <f>+IFERROR(I76/H76-1,"nm")</f>
        <v>0.28758169934640532</v>
      </c>
      <c r="J77" s="51">
        <f t="shared" ref="J77" si="287">+IFERROR(J76/I76-1,"nm")</f>
        <v>-1.1102230246251565E-16</v>
      </c>
      <c r="K77" s="51">
        <f t="shared" ref="K77" si="288">+IFERROR(K76/J76-1,"nm")</f>
        <v>0</v>
      </c>
      <c r="L77" s="51">
        <f t="shared" ref="L77" si="289">+IFERROR(L76/K76-1,"nm")</f>
        <v>0</v>
      </c>
      <c r="M77" s="51">
        <f t="shared" ref="M77" si="290">+IFERROR(M76/L76-1,"nm")</f>
        <v>0</v>
      </c>
      <c r="N77" s="51">
        <f t="shared" ref="N77" si="291">+IFERROR(N76/M76-1,"nm")</f>
        <v>0</v>
      </c>
    </row>
    <row r="78" spans="1:14">
      <c r="A78" s="50" t="s">
        <v>133</v>
      </c>
      <c r="B78" s="51">
        <f>+IFERROR(B76/B$52,"nm")</f>
        <v>3.3118158854897557E-2</v>
      </c>
      <c r="C78" s="51">
        <f t="shared" ref="C78:I78" si="292">+IFERROR(C76/C$52,"nm")</f>
        <v>3.0919661733615222E-2</v>
      </c>
      <c r="D78" s="51">
        <f t="shared" si="292"/>
        <v>2.1706398996235884E-2</v>
      </c>
      <c r="E78" s="51">
        <f t="shared" si="292"/>
        <v>2.5968405107119671E-2</v>
      </c>
      <c r="F78" s="51">
        <f t="shared" si="292"/>
        <v>2.3746432939258051E-2</v>
      </c>
      <c r="G78" s="51">
        <f t="shared" si="292"/>
        <v>1.4871081630469669E-2</v>
      </c>
      <c r="H78" s="51">
        <f t="shared" si="292"/>
        <v>1.3355446927374302E-2</v>
      </c>
      <c r="I78" s="51">
        <f t="shared" si="292"/>
        <v>1.5786521355877874E-2</v>
      </c>
      <c r="J78" s="56">
        <f>+I78</f>
        <v>1.5786521355877874E-2</v>
      </c>
      <c r="K78" s="56">
        <f t="shared" ref="K78" si="293">+J78</f>
        <v>1.5786521355877874E-2</v>
      </c>
      <c r="L78" s="56">
        <f t="shared" ref="L78" si="294">+K78</f>
        <v>1.5786521355877874E-2</v>
      </c>
      <c r="M78" s="56">
        <f t="shared" ref="M78" si="295">+L78</f>
        <v>1.5786521355877874E-2</v>
      </c>
      <c r="N78" s="56">
        <f t="shared" ref="N78" si="296">+M78</f>
        <v>1.5786521355877874E-2</v>
      </c>
    </row>
    <row r="79" spans="1:14">
      <c r="A79" s="9" t="s">
        <v>143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9">
        <f>+Historicals!I146</f>
        <v>920</v>
      </c>
      <c r="J79" s="52">
        <f>+J52*J81</f>
        <v>920.00000000000011</v>
      </c>
      <c r="K79" s="52">
        <f t="shared" ref="K79:N79" si="297">+K52*K81</f>
        <v>920.00000000000011</v>
      </c>
      <c r="L79" s="52">
        <f t="shared" si="297"/>
        <v>920.00000000000011</v>
      </c>
      <c r="M79" s="52">
        <f t="shared" si="297"/>
        <v>920.00000000000011</v>
      </c>
      <c r="N79" s="52">
        <f t="shared" si="297"/>
        <v>920.00000000000011</v>
      </c>
    </row>
    <row r="80" spans="1:14">
      <c r="A80" s="50" t="s">
        <v>129</v>
      </c>
      <c r="B80" s="51" t="str">
        <f t="shared" ref="B80" si="298">+IFERROR(B79/A79-1,"nm")</f>
        <v>nm</v>
      </c>
      <c r="C80" s="51">
        <f t="shared" ref="C80" si="299">+IFERROR(C79/B79-1,"nm")</f>
        <v>0.2831325301204819</v>
      </c>
      <c r="D80" s="51">
        <f t="shared" ref="D80" si="300">+IFERROR(D79/C79-1,"nm")</f>
        <v>0.10954616588419408</v>
      </c>
      <c r="E80" s="51">
        <f t="shared" ref="E80" si="301">+IFERROR(E79/D79-1,"nm")</f>
        <v>0.19746121297602248</v>
      </c>
      <c r="F80" s="51">
        <f t="shared" ref="F80" si="302">+IFERROR(F79/E79-1,"nm")</f>
        <v>9.4228504122497059E-2</v>
      </c>
      <c r="G80" s="51">
        <f t="shared" ref="G80" si="303">+IFERROR(G79/F79-1,"nm")</f>
        <v>-4.7362755651237931E-2</v>
      </c>
      <c r="H80" s="51">
        <f t="shared" ref="H80" si="304">+IFERROR(H79/G79-1,"nm")</f>
        <v>0.1096045197740112</v>
      </c>
      <c r="I80" s="51">
        <f>+IFERROR(I79/H79-1,"nm")</f>
        <v>-6.313645621181263E-2</v>
      </c>
      <c r="J80" s="51">
        <f>+J81+J82</f>
        <v>7.37238560782114E-2</v>
      </c>
      <c r="K80" s="51">
        <f t="shared" ref="K80:N80" si="305">+K81+K82</f>
        <v>7.37238560782114E-2</v>
      </c>
      <c r="L80" s="51">
        <f t="shared" si="305"/>
        <v>7.37238560782114E-2</v>
      </c>
      <c r="M80" s="51">
        <f t="shared" si="305"/>
        <v>7.37238560782114E-2</v>
      </c>
      <c r="N80" s="51">
        <f t="shared" si="305"/>
        <v>7.37238560782114E-2</v>
      </c>
    </row>
    <row r="81" spans="1:14">
      <c r="A81" s="50" t="s">
        <v>133</v>
      </c>
      <c r="B81" s="51">
        <f>+IFERROR(B79/B$52,"nm")</f>
        <v>6.9884928431097393E-2</v>
      </c>
      <c r="C81" s="51">
        <f t="shared" ref="C81:I81" si="306">+IFERROR(C79/C$52,"nm")</f>
        <v>8.4434460887949259E-2</v>
      </c>
      <c r="D81" s="51">
        <f t="shared" si="306"/>
        <v>8.8958594730238399E-2</v>
      </c>
      <c r="E81" s="51">
        <f t="shared" si="306"/>
        <v>9.1863233066435832E-2</v>
      </c>
      <c r="F81" s="51">
        <f t="shared" si="306"/>
        <v>9.4679983693436609E-2</v>
      </c>
      <c r="G81" s="51">
        <f t="shared" si="306"/>
        <v>9.4682785920616241E-2</v>
      </c>
      <c r="H81" s="51">
        <f t="shared" si="306"/>
        <v>8.5719273743016758E-2</v>
      </c>
      <c r="I81" s="51">
        <f t="shared" si="306"/>
        <v>7.37238560782114E-2</v>
      </c>
      <c r="J81" s="56">
        <f>+I81</f>
        <v>7.37238560782114E-2</v>
      </c>
      <c r="K81" s="56">
        <f t="shared" ref="K81" si="307">+J81</f>
        <v>7.37238560782114E-2</v>
      </c>
      <c r="L81" s="56">
        <f t="shared" ref="L81" si="308">+K81</f>
        <v>7.37238560782114E-2</v>
      </c>
      <c r="M81" s="56">
        <f t="shared" ref="M81" si="309">+L81</f>
        <v>7.37238560782114E-2</v>
      </c>
      <c r="N81" s="56">
        <f t="shared" ref="N81" si="310">+M81</f>
        <v>7.37238560782114E-2</v>
      </c>
    </row>
    <row r="82" spans="1:14">
      <c r="A82" s="47" t="str">
        <f>+Historicals!A115</f>
        <v>Greater China</v>
      </c>
      <c r="B82" s="47"/>
      <c r="C82" s="47"/>
      <c r="D82" s="47"/>
      <c r="E82" s="47"/>
      <c r="F82" s="47"/>
      <c r="G82" s="47"/>
      <c r="H82" s="47"/>
      <c r="I82" s="47"/>
      <c r="J82" s="43"/>
      <c r="K82" s="43"/>
      <c r="L82" s="43"/>
      <c r="M82" s="43"/>
      <c r="N82" s="43"/>
    </row>
    <row r="83" spans="1:14">
      <c r="A83" s="9" t="s">
        <v>136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9">
        <f>+Historicals!I115</f>
        <v>7547</v>
      </c>
      <c r="J83" s="9">
        <f>+SUM(J85+J89+J93)</f>
        <v>7547</v>
      </c>
      <c r="K83" s="9">
        <f t="shared" ref="K83:N83" si="311">+SUM(K85+K89+K93)</f>
        <v>7547</v>
      </c>
      <c r="L83" s="9">
        <f t="shared" si="311"/>
        <v>7547</v>
      </c>
      <c r="M83" s="9">
        <f t="shared" si="311"/>
        <v>7547</v>
      </c>
      <c r="N83" s="9">
        <f t="shared" si="311"/>
        <v>7547</v>
      </c>
    </row>
    <row r="84" spans="1:14">
      <c r="A84" s="48" t="s">
        <v>129</v>
      </c>
      <c r="B84" s="51" t="str">
        <f t="shared" ref="B84" si="312">+IFERROR(B83/A83-1,"nm")</f>
        <v>nm</v>
      </c>
      <c r="C84" s="51">
        <f t="shared" ref="C84" si="313">+IFERROR(C83/B83-1,"nm")</f>
        <v>0.23410498858819695</v>
      </c>
      <c r="D84" s="51">
        <f t="shared" ref="D84" si="314">+IFERROR(D83/C83-1,"nm")</f>
        <v>0.11941875825627468</v>
      </c>
      <c r="E84" s="51">
        <f t="shared" ref="E84" si="315">+IFERROR(E83/D83-1,"nm")</f>
        <v>0.21170639603493036</v>
      </c>
      <c r="F84" s="51">
        <f t="shared" ref="F84" si="316">+IFERROR(F83/E83-1,"nm")</f>
        <v>0.20919361121932223</v>
      </c>
      <c r="G84" s="51">
        <f t="shared" ref="G84" si="317">+IFERROR(G83/F83-1,"nm")</f>
        <v>7.5869845360824639E-2</v>
      </c>
      <c r="H84" s="51">
        <f t="shared" ref="H84" si="318">+IFERROR(H83/G83-1,"nm")</f>
        <v>0.24120377301991325</v>
      </c>
      <c r="I84" s="51">
        <f>+IFERROR(I83/H83-1,"nm")</f>
        <v>-8.9626055488540413E-2</v>
      </c>
      <c r="J84" s="51">
        <f t="shared" ref="J84" si="319">+IFERROR(J83/I83-1,"nm")</f>
        <v>0</v>
      </c>
      <c r="K84" s="51">
        <f t="shared" ref="K84" si="320">+IFERROR(K83/J83-1,"nm")</f>
        <v>0</v>
      </c>
      <c r="L84" s="51">
        <f t="shared" ref="L84" si="321">+IFERROR(L83/K83-1,"nm")</f>
        <v>0</v>
      </c>
      <c r="M84" s="51">
        <f t="shared" ref="M84" si="322">+IFERROR(M83/L83-1,"nm")</f>
        <v>0</v>
      </c>
      <c r="N84" s="51">
        <f t="shared" ref="N84" si="323">+IFERROR(N83/M83-1,"nm")</f>
        <v>0</v>
      </c>
    </row>
    <row r="85" spans="1:14">
      <c r="A85" s="49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3">
        <f>+Historicals!I116</f>
        <v>5416</v>
      </c>
      <c r="J85" s="3">
        <f>+I85*(1+J86)</f>
        <v>5416</v>
      </c>
      <c r="K85" s="3">
        <f t="shared" ref="K85" si="324">+J85*(1+K86)</f>
        <v>5416</v>
      </c>
      <c r="L85" s="3">
        <f t="shared" ref="L85" si="325">+K85*(1+L86)</f>
        <v>5416</v>
      </c>
      <c r="M85" s="3">
        <f t="shared" ref="M85" si="326">+L85*(1+M86)</f>
        <v>5416</v>
      </c>
      <c r="N85" s="3">
        <f t="shared" ref="N85" si="327">+M85*(1+N86)</f>
        <v>5416</v>
      </c>
    </row>
    <row r="86" spans="1:14">
      <c r="A86" s="48" t="s">
        <v>129</v>
      </c>
      <c r="B86" s="51" t="str">
        <f t="shared" ref="B86" si="328">+IFERROR(B85/A85-1,"nm")</f>
        <v>nm</v>
      </c>
      <c r="C86" s="51">
        <f t="shared" ref="C86" si="329">+IFERROR(C85/B85-1,"nm")</f>
        <v>0.28918650793650791</v>
      </c>
      <c r="D86" s="51">
        <f t="shared" ref="D86" si="330">+IFERROR(D85/C85-1,"nm")</f>
        <v>0.12350904193920731</v>
      </c>
      <c r="E86" s="51">
        <f t="shared" ref="E86" si="331">+IFERROR(E85/D85-1,"nm")</f>
        <v>0.19726027397260282</v>
      </c>
      <c r="F86" s="51">
        <f t="shared" ref="F86" si="332">+IFERROR(F85/E85-1,"nm")</f>
        <v>0.21910755148741412</v>
      </c>
      <c r="G86" s="51">
        <f t="shared" ref="G86" si="333">+IFERROR(G85/F85-1,"nm")</f>
        <v>8.7517597372125833E-2</v>
      </c>
      <c r="H86" s="51">
        <f t="shared" ref="H86" si="334">+IFERROR(H85/G85-1,"nm")</f>
        <v>0.24012944983818763</v>
      </c>
      <c r="I86" s="51">
        <f>+IFERROR(I85/H85-1,"nm")</f>
        <v>-5.7759220598469052E-2</v>
      </c>
      <c r="J86" s="51">
        <f>+J87+J88</f>
        <v>0</v>
      </c>
      <c r="K86" s="51">
        <f t="shared" ref="K86:N86" si="335">+K87+K88</f>
        <v>0</v>
      </c>
      <c r="L86" s="51">
        <f t="shared" si="335"/>
        <v>0</v>
      </c>
      <c r="M86" s="51">
        <f t="shared" si="335"/>
        <v>0</v>
      </c>
      <c r="N86" s="51">
        <f t="shared" si="335"/>
        <v>0</v>
      </c>
    </row>
    <row r="87" spans="1:14">
      <c r="A87" s="48" t="s">
        <v>137</v>
      </c>
      <c r="B87" s="51">
        <f>+Historicals!B188</f>
        <v>0.28000000000000003</v>
      </c>
      <c r="C87" s="51">
        <f>+Historicals!C188</f>
        <v>0.33</v>
      </c>
      <c r="D87" s="51">
        <f>+Historicals!D188</f>
        <v>0.18</v>
      </c>
      <c r="E87" s="51">
        <f>+Historicals!E188</f>
        <v>0.16</v>
      </c>
      <c r="F87" s="51">
        <f>+Historicals!F188</f>
        <v>0.25</v>
      </c>
      <c r="G87" s="51">
        <f>+Historicals!G188</f>
        <v>0.12</v>
      </c>
      <c r="H87" s="51">
        <f>+Historicals!H188</f>
        <v>0.19</v>
      </c>
      <c r="I87" s="51">
        <f>+Historicals!I188</f>
        <v>-0.1</v>
      </c>
      <c r="J87" s="56">
        <v>0</v>
      </c>
      <c r="K87" s="56">
        <f t="shared" ref="K87:K88" si="336">+J87</f>
        <v>0</v>
      </c>
      <c r="L87" s="56">
        <f t="shared" ref="L87:L88" si="337">+K87</f>
        <v>0</v>
      </c>
      <c r="M87" s="56">
        <f t="shared" ref="M87:M88" si="338">+L87</f>
        <v>0</v>
      </c>
      <c r="N87" s="56">
        <f t="shared" ref="N87:N88" si="339">+M87</f>
        <v>0</v>
      </c>
    </row>
    <row r="88" spans="1:14">
      <c r="A88" s="48" t="s">
        <v>138</v>
      </c>
      <c r="B88" s="51" t="str">
        <f t="shared" ref="B88:H88" si="340">+IFERROR(B86-B87,"nm")</f>
        <v>nm</v>
      </c>
      <c r="C88" s="51">
        <f t="shared" si="340"/>
        <v>-4.0813492063492107E-2</v>
      </c>
      <c r="D88" s="51">
        <f t="shared" si="340"/>
        <v>-5.6490958060792684E-2</v>
      </c>
      <c r="E88" s="51">
        <f t="shared" si="340"/>
        <v>3.7260273972602814E-2</v>
      </c>
      <c r="F88" s="51">
        <f t="shared" si="340"/>
        <v>-3.0892448512585879E-2</v>
      </c>
      <c r="G88" s="51">
        <f t="shared" si="340"/>
        <v>-3.2482402627874163E-2</v>
      </c>
      <c r="H88" s="51">
        <f t="shared" si="340"/>
        <v>5.0129449838187623E-2</v>
      </c>
      <c r="I88" s="51">
        <f>+IFERROR(I86-I87,"nm")</f>
        <v>4.2240779401530953E-2</v>
      </c>
      <c r="J88" s="56">
        <v>0</v>
      </c>
      <c r="K88" s="56">
        <f t="shared" si="336"/>
        <v>0</v>
      </c>
      <c r="L88" s="56">
        <f t="shared" si="337"/>
        <v>0</v>
      </c>
      <c r="M88" s="56">
        <f t="shared" si="338"/>
        <v>0</v>
      </c>
      <c r="N88" s="56">
        <f t="shared" si="339"/>
        <v>0</v>
      </c>
    </row>
    <row r="89" spans="1:14">
      <c r="A89" s="49" t="s">
        <v>114</v>
      </c>
      <c r="B89" s="3">
        <f>+Historicals!B117</f>
        <v>925</v>
      </c>
      <c r="C89" s="3">
        <f>+Historicals!C117</f>
        <v>1055</v>
      </c>
      <c r="D89" s="3">
        <f>+Historicals!D117</f>
        <v>1188</v>
      </c>
      <c r="E89" s="3">
        <f>+Historicals!E117</f>
        <v>1508</v>
      </c>
      <c r="F89" s="3">
        <f>+Historicals!F117</f>
        <v>1808</v>
      </c>
      <c r="G89" s="3">
        <f>+Historicals!G117</f>
        <v>1896</v>
      </c>
      <c r="H89" s="3">
        <f>+Historicals!H117</f>
        <v>2347</v>
      </c>
      <c r="I89" s="3">
        <f>+Historicals!I117</f>
        <v>1938</v>
      </c>
      <c r="J89" s="3">
        <f>+I89*(1+J90)</f>
        <v>1938</v>
      </c>
      <c r="K89" s="3">
        <f t="shared" ref="K89" si="341">+J89*(1+K90)</f>
        <v>1938</v>
      </c>
      <c r="L89" s="3">
        <f t="shared" ref="L89" si="342">+K89*(1+L90)</f>
        <v>1938</v>
      </c>
      <c r="M89" s="3">
        <f t="shared" ref="M89" si="343">+L89*(1+M90)</f>
        <v>1938</v>
      </c>
      <c r="N89" s="3">
        <f t="shared" ref="N89" si="344">+M89*(1+N90)</f>
        <v>1938</v>
      </c>
    </row>
    <row r="90" spans="1:14">
      <c r="A90" s="48" t="s">
        <v>129</v>
      </c>
      <c r="B90" s="51" t="str">
        <f t="shared" ref="B90" si="345">+IFERROR(B89/A89-1,"nm")</f>
        <v>nm</v>
      </c>
      <c r="C90" s="51">
        <f t="shared" ref="C90" si="346">+IFERROR(C89/B89-1,"nm")</f>
        <v>0.14054054054054044</v>
      </c>
      <c r="D90" s="51">
        <f t="shared" ref="D90" si="347">+IFERROR(D89/C89-1,"nm")</f>
        <v>0.12606635071090055</v>
      </c>
      <c r="E90" s="51">
        <f t="shared" ref="E90" si="348">+IFERROR(E89/D89-1,"nm")</f>
        <v>0.26936026936026947</v>
      </c>
      <c r="F90" s="51">
        <f t="shared" ref="F90" si="349">+IFERROR(F89/E89-1,"nm")</f>
        <v>0.19893899204244025</v>
      </c>
      <c r="G90" s="51">
        <f t="shared" ref="G90" si="350">+IFERROR(G89/F89-1,"nm")</f>
        <v>4.8672566371681381E-2</v>
      </c>
      <c r="H90" s="51">
        <f t="shared" ref="H90" si="351">+IFERROR(H89/G89-1,"nm")</f>
        <v>0.2378691983122363</v>
      </c>
      <c r="I90" s="51">
        <f>+IFERROR(I89/H89-1,"nm")</f>
        <v>-0.17426501917341286</v>
      </c>
      <c r="J90" s="51">
        <f>+J91+J92</f>
        <v>0</v>
      </c>
      <c r="K90" s="51">
        <f t="shared" ref="K90:N90" si="352">+K91+K92</f>
        <v>0</v>
      </c>
      <c r="L90" s="51">
        <f t="shared" si="352"/>
        <v>0</v>
      </c>
      <c r="M90" s="51">
        <f t="shared" si="352"/>
        <v>0</v>
      </c>
      <c r="N90" s="51">
        <f t="shared" si="352"/>
        <v>0</v>
      </c>
    </row>
    <row r="91" spans="1:14">
      <c r="A91" s="48" t="s">
        <v>137</v>
      </c>
      <c r="B91" s="51">
        <f>+Historicals!B189</f>
        <v>7.0000000000000007E-2</v>
      </c>
      <c r="C91" s="51">
        <f>+Historicals!C189</f>
        <v>0.17</v>
      </c>
      <c r="D91" s="51">
        <f>+Historicals!D189</f>
        <v>0.18</v>
      </c>
      <c r="E91" s="51">
        <f>+Historicals!E189</f>
        <v>0.23</v>
      </c>
      <c r="F91" s="51">
        <f>+Historicals!F189</f>
        <v>0.23</v>
      </c>
      <c r="G91" s="51">
        <f>+Historicals!G189</f>
        <v>0.08</v>
      </c>
      <c r="H91" s="51">
        <f>+Historicals!H189</f>
        <v>0.19</v>
      </c>
      <c r="I91" s="51">
        <f>+Historicals!I189</f>
        <v>-0.21</v>
      </c>
      <c r="J91" s="56">
        <v>0</v>
      </c>
      <c r="K91" s="56">
        <f t="shared" ref="K91:K92" si="353">+J91</f>
        <v>0</v>
      </c>
      <c r="L91" s="56">
        <f t="shared" ref="L91:L92" si="354">+K91</f>
        <v>0</v>
      </c>
      <c r="M91" s="56">
        <f t="shared" ref="M91:M92" si="355">+L91</f>
        <v>0</v>
      </c>
      <c r="N91" s="56">
        <f t="shared" ref="N91:N92" si="356">+M91</f>
        <v>0</v>
      </c>
    </row>
    <row r="92" spans="1:14">
      <c r="A92" s="48" t="s">
        <v>138</v>
      </c>
      <c r="B92" s="51" t="str">
        <f t="shared" ref="B92:H92" si="357">+IFERROR(B90-B91,"nm")</f>
        <v>nm</v>
      </c>
      <c r="C92" s="51">
        <f t="shared" si="357"/>
        <v>-2.9459459459459575E-2</v>
      </c>
      <c r="D92" s="51">
        <f t="shared" si="357"/>
        <v>-5.3933649289099439E-2</v>
      </c>
      <c r="E92" s="51">
        <f t="shared" si="357"/>
        <v>3.9360269360269456E-2</v>
      </c>
      <c r="F92" s="51">
        <f t="shared" si="357"/>
        <v>-3.1061007957559755E-2</v>
      </c>
      <c r="G92" s="51">
        <f t="shared" si="357"/>
        <v>-3.1327433628318621E-2</v>
      </c>
      <c r="H92" s="51">
        <f t="shared" si="357"/>
        <v>4.7869198312236294E-2</v>
      </c>
      <c r="I92" s="51">
        <f>+IFERROR(I90-I91,"nm")</f>
        <v>3.5734980826587132E-2</v>
      </c>
      <c r="J92" s="56">
        <v>0</v>
      </c>
      <c r="K92" s="56">
        <f t="shared" si="353"/>
        <v>0</v>
      </c>
      <c r="L92" s="56">
        <f t="shared" si="354"/>
        <v>0</v>
      </c>
      <c r="M92" s="56">
        <f t="shared" si="355"/>
        <v>0</v>
      </c>
      <c r="N92" s="56">
        <f t="shared" si="356"/>
        <v>0</v>
      </c>
    </row>
    <row r="93" spans="1:14">
      <c r="A93" s="49" t="s">
        <v>115</v>
      </c>
      <c r="B93" s="3">
        <f>+Historicals!B118</f>
        <v>126</v>
      </c>
      <c r="C93" s="3">
        <f>+Historicals!C118</f>
        <v>131</v>
      </c>
      <c r="D93" s="3">
        <f>+Historicals!D118</f>
        <v>129</v>
      </c>
      <c r="E93" s="3">
        <f>+Historicals!E118</f>
        <v>130</v>
      </c>
      <c r="F93" s="3">
        <f>+Historicals!F118</f>
        <v>138</v>
      </c>
      <c r="G93" s="3">
        <f>+Historicals!G118</f>
        <v>148</v>
      </c>
      <c r="H93" s="3">
        <f>+Historicals!H118</f>
        <v>195</v>
      </c>
      <c r="I93" s="3">
        <f>+Historicals!I118</f>
        <v>193</v>
      </c>
      <c r="J93" s="3">
        <f>+I93*(1+J94)</f>
        <v>193</v>
      </c>
      <c r="K93" s="3">
        <f t="shared" ref="K93" si="358">+J93*(1+K94)</f>
        <v>193</v>
      </c>
      <c r="L93" s="3">
        <f t="shared" ref="L93" si="359">+K93*(1+L94)</f>
        <v>193</v>
      </c>
      <c r="M93" s="3">
        <f t="shared" ref="M93" si="360">+L93*(1+M94)</f>
        <v>193</v>
      </c>
      <c r="N93" s="3">
        <f t="shared" ref="N93" si="361">+M93*(1+N94)</f>
        <v>193</v>
      </c>
    </row>
    <row r="94" spans="1:14">
      <c r="A94" s="48" t="s">
        <v>129</v>
      </c>
      <c r="B94" s="51" t="str">
        <f t="shared" ref="B94" si="362">+IFERROR(B93/A93-1,"nm")</f>
        <v>nm</v>
      </c>
      <c r="C94" s="51">
        <f t="shared" ref="C94" si="363">+IFERROR(C93/B93-1,"nm")</f>
        <v>3.9682539682539764E-2</v>
      </c>
      <c r="D94" s="51">
        <f t="shared" ref="D94" si="364">+IFERROR(D93/C93-1,"nm")</f>
        <v>-1.5267175572519109E-2</v>
      </c>
      <c r="E94" s="51">
        <f t="shared" ref="E94" si="365">+IFERROR(E93/D93-1,"nm")</f>
        <v>7.7519379844961378E-3</v>
      </c>
      <c r="F94" s="51">
        <f t="shared" ref="F94" si="366">+IFERROR(F93/E93-1,"nm")</f>
        <v>6.1538461538461542E-2</v>
      </c>
      <c r="G94" s="51">
        <f t="shared" ref="G94" si="367">+IFERROR(G93/F93-1,"nm")</f>
        <v>7.2463768115942129E-2</v>
      </c>
      <c r="H94" s="51">
        <f t="shared" ref="H94" si="368">+IFERROR(H93/G93-1,"nm")</f>
        <v>0.31756756756756754</v>
      </c>
      <c r="I94" s="51">
        <f>+IFERROR(I93/H93-1,"nm")</f>
        <v>-1.025641025641022E-2</v>
      </c>
      <c r="J94" s="51">
        <f>+J95+J96</f>
        <v>0</v>
      </c>
      <c r="K94" s="51">
        <f t="shared" ref="K94:N94" si="369">+K95+K96</f>
        <v>0</v>
      </c>
      <c r="L94" s="51">
        <f t="shared" si="369"/>
        <v>0</v>
      </c>
      <c r="M94" s="51">
        <f t="shared" si="369"/>
        <v>0</v>
      </c>
      <c r="N94" s="51">
        <f t="shared" si="369"/>
        <v>0</v>
      </c>
    </row>
    <row r="95" spans="1:14">
      <c r="A95" s="48" t="s">
        <v>137</v>
      </c>
      <c r="B95" s="51">
        <f>+Historicals!B190</f>
        <v>0.01</v>
      </c>
      <c r="C95" s="51">
        <f>+Historicals!C190</f>
        <v>7.0000000000000007E-2</v>
      </c>
      <c r="D95" s="51">
        <f>+Historicals!D190</f>
        <v>0.03</v>
      </c>
      <c r="E95" s="51">
        <f>+Historicals!E190</f>
        <v>-0.01</v>
      </c>
      <c r="F95" s="51">
        <f>+Historicals!F190</f>
        <v>0.08</v>
      </c>
      <c r="G95" s="51">
        <f>+Historicals!G190</f>
        <v>0.11</v>
      </c>
      <c r="H95" s="51">
        <f>+Historicals!H190</f>
        <v>0.26</v>
      </c>
      <c r="I95" s="51">
        <f>+Historicals!I190</f>
        <v>-0.06</v>
      </c>
      <c r="J95" s="56">
        <v>0</v>
      </c>
      <c r="K95" s="56">
        <f t="shared" ref="K95:K96" si="370">+J95</f>
        <v>0</v>
      </c>
      <c r="L95" s="56">
        <f t="shared" ref="L95:L96" si="371">+K95</f>
        <v>0</v>
      </c>
      <c r="M95" s="56">
        <f t="shared" ref="M95:M96" si="372">+L95</f>
        <v>0</v>
      </c>
      <c r="N95" s="56">
        <f t="shared" ref="N95:N96" si="373">+M95</f>
        <v>0</v>
      </c>
    </row>
    <row r="96" spans="1:14">
      <c r="A96" s="48" t="s">
        <v>138</v>
      </c>
      <c r="B96" s="51" t="str">
        <f t="shared" ref="B96:H96" si="374">+IFERROR(B94-B95,"nm")</f>
        <v>nm</v>
      </c>
      <c r="C96" s="51">
        <f t="shared" si="374"/>
        <v>-3.0317460317460243E-2</v>
      </c>
      <c r="D96" s="51">
        <f t="shared" si="374"/>
        <v>-4.5267175572519108E-2</v>
      </c>
      <c r="E96" s="51">
        <f t="shared" si="374"/>
        <v>1.775193798449614E-2</v>
      </c>
      <c r="F96" s="51">
        <f t="shared" si="374"/>
        <v>-1.846153846153846E-2</v>
      </c>
      <c r="G96" s="51">
        <f t="shared" si="374"/>
        <v>-3.7536231884057872E-2</v>
      </c>
      <c r="H96" s="51">
        <f t="shared" si="374"/>
        <v>5.7567567567567535E-2</v>
      </c>
      <c r="I96" s="51">
        <f>+IFERROR(I94-I95,"nm")</f>
        <v>4.9743589743589778E-2</v>
      </c>
      <c r="J96" s="56">
        <v>0</v>
      </c>
      <c r="K96" s="56">
        <f t="shared" si="370"/>
        <v>0</v>
      </c>
      <c r="L96" s="56">
        <f t="shared" si="371"/>
        <v>0</v>
      </c>
      <c r="M96" s="56">
        <f t="shared" si="372"/>
        <v>0</v>
      </c>
      <c r="N96" s="56">
        <f t="shared" si="373"/>
        <v>0</v>
      </c>
    </row>
    <row r="97" spans="1:14">
      <c r="A97" s="9" t="s">
        <v>130</v>
      </c>
      <c r="B97" s="52">
        <f t="shared" ref="B97:H97" si="375">+B104+B100</f>
        <v>1039</v>
      </c>
      <c r="C97" s="52">
        <f t="shared" si="375"/>
        <v>1420</v>
      </c>
      <c r="D97" s="52">
        <f t="shared" si="375"/>
        <v>1561</v>
      </c>
      <c r="E97" s="52">
        <f t="shared" si="375"/>
        <v>1863</v>
      </c>
      <c r="F97" s="52">
        <f t="shared" si="375"/>
        <v>2426</v>
      </c>
      <c r="G97" s="52">
        <f t="shared" si="375"/>
        <v>2534</v>
      </c>
      <c r="H97" s="52">
        <f t="shared" si="375"/>
        <v>3289</v>
      </c>
      <c r="I97" s="52">
        <f>+I104+I100</f>
        <v>2406</v>
      </c>
      <c r="J97" s="52">
        <f>+J83*J99</f>
        <v>2406</v>
      </c>
      <c r="K97" s="52">
        <f t="shared" ref="K97:N97" si="376">+K83*K99</f>
        <v>2406</v>
      </c>
      <c r="L97" s="52">
        <f t="shared" si="376"/>
        <v>2406</v>
      </c>
      <c r="M97" s="52">
        <f t="shared" si="376"/>
        <v>2406</v>
      </c>
      <c r="N97" s="52">
        <f t="shared" si="376"/>
        <v>2406</v>
      </c>
    </row>
    <row r="98" spans="1:14">
      <c r="A98" s="50" t="s">
        <v>129</v>
      </c>
      <c r="B98" s="51" t="str">
        <f t="shared" ref="B98" si="377">+IFERROR(B97/A97-1,"nm")</f>
        <v>nm</v>
      </c>
      <c r="C98" s="51">
        <f t="shared" ref="C98" si="378">+IFERROR(C97/B97-1,"nm")</f>
        <v>0.36669874879692022</v>
      </c>
      <c r="D98" s="51">
        <f t="shared" ref="D98" si="379">+IFERROR(D97/C97-1,"nm")</f>
        <v>9.9295774647887303E-2</v>
      </c>
      <c r="E98" s="51">
        <f t="shared" ref="E98" si="380">+IFERROR(E97/D97-1,"nm")</f>
        <v>0.19346572709801402</v>
      </c>
      <c r="F98" s="51">
        <f t="shared" ref="F98" si="381">+IFERROR(F97/E97-1,"nm")</f>
        <v>0.3022007514761138</v>
      </c>
      <c r="G98" s="51">
        <f t="shared" ref="G98" si="382">+IFERROR(G97/F97-1,"nm")</f>
        <v>4.4517724649629109E-2</v>
      </c>
      <c r="H98" s="51">
        <f t="shared" ref="H98" si="383">+IFERROR(H97/G97-1,"nm")</f>
        <v>0.29794790844514596</v>
      </c>
      <c r="I98" s="51">
        <f>+IFERROR(I97/H97-1,"nm")</f>
        <v>-0.26847065977500761</v>
      </c>
      <c r="J98" s="51">
        <f t="shared" ref="J98" si="384">+IFERROR(J97/I97-1,"nm")</f>
        <v>0</v>
      </c>
      <c r="K98" s="51">
        <f t="shared" ref="K98" si="385">+IFERROR(K97/J97-1,"nm")</f>
        <v>0</v>
      </c>
      <c r="L98" s="51">
        <f t="shared" ref="L98" si="386">+IFERROR(L97/K97-1,"nm")</f>
        <v>0</v>
      </c>
      <c r="M98" s="51">
        <f t="shared" ref="M98" si="387">+IFERROR(M97/L97-1,"nm")</f>
        <v>0</v>
      </c>
      <c r="N98" s="51">
        <f t="shared" ref="N98" si="388">+IFERROR(N97/M97-1,"nm")</f>
        <v>0</v>
      </c>
    </row>
    <row r="99" spans="1:14">
      <c r="A99" s="50" t="s">
        <v>131</v>
      </c>
      <c r="B99" s="51">
        <f>+IFERROR(B97/B$83,"nm")</f>
        <v>0.33876752526899251</v>
      </c>
      <c r="C99" s="51">
        <f t="shared" ref="C99:I99" si="389">+IFERROR(C97/C$83,"nm")</f>
        <v>0.37516512549537651</v>
      </c>
      <c r="D99" s="51">
        <f t="shared" si="389"/>
        <v>0.36842105263157893</v>
      </c>
      <c r="E99" s="51">
        <f t="shared" si="389"/>
        <v>0.36287495130502534</v>
      </c>
      <c r="F99" s="51">
        <f t="shared" si="389"/>
        <v>0.3907860824742268</v>
      </c>
      <c r="G99" s="51">
        <f t="shared" si="389"/>
        <v>0.37939811349004343</v>
      </c>
      <c r="H99" s="51">
        <f t="shared" si="389"/>
        <v>0.39674306393244874</v>
      </c>
      <c r="I99" s="51">
        <f t="shared" si="389"/>
        <v>0.31880217304889358</v>
      </c>
      <c r="J99" s="56">
        <f>+I99</f>
        <v>0.31880217304889358</v>
      </c>
      <c r="K99" s="56">
        <f t="shared" ref="K99" si="390">+J99</f>
        <v>0.31880217304889358</v>
      </c>
      <c r="L99" s="56">
        <f t="shared" ref="L99" si="391">+K99</f>
        <v>0.31880217304889358</v>
      </c>
      <c r="M99" s="56">
        <f t="shared" ref="M99" si="392">+L99</f>
        <v>0.31880217304889358</v>
      </c>
      <c r="N99" s="56">
        <f t="shared" ref="N99" si="393">+M99</f>
        <v>0.31880217304889358</v>
      </c>
    </row>
    <row r="100" spans="1:14">
      <c r="A100" s="9" t="s">
        <v>132</v>
      </c>
      <c r="B100" s="9">
        <f>+Historicals!B169</f>
        <v>46</v>
      </c>
      <c r="C100" s="9">
        <f>+Historicals!C169</f>
        <v>48</v>
      </c>
      <c r="D100" s="9">
        <f>+Historicals!D169</f>
        <v>54</v>
      </c>
      <c r="E100" s="9">
        <f>+Historicals!E169</f>
        <v>56</v>
      </c>
      <c r="F100" s="9">
        <f>+Historicals!F169</f>
        <v>50</v>
      </c>
      <c r="G100" s="9">
        <f>+Historicals!G169</f>
        <v>44</v>
      </c>
      <c r="H100" s="9">
        <f>+Historicals!H169</f>
        <v>46</v>
      </c>
      <c r="I100" s="9">
        <f>+Historicals!I169</f>
        <v>41</v>
      </c>
      <c r="J100" s="52">
        <f>+J103*J110</f>
        <v>41</v>
      </c>
      <c r="K100" s="52">
        <f t="shared" ref="K100:N100" si="394">+K103*K110</f>
        <v>41</v>
      </c>
      <c r="L100" s="52">
        <f t="shared" si="394"/>
        <v>41</v>
      </c>
      <c r="M100" s="52">
        <f t="shared" si="394"/>
        <v>41</v>
      </c>
      <c r="N100" s="52">
        <f t="shared" si="394"/>
        <v>41</v>
      </c>
    </row>
    <row r="101" spans="1:14">
      <c r="A101" s="50" t="s">
        <v>129</v>
      </c>
      <c r="B101" s="51" t="str">
        <f t="shared" ref="B101" si="395">+IFERROR(B100/A100-1,"nm")</f>
        <v>nm</v>
      </c>
      <c r="C101" s="51">
        <f t="shared" ref="C101" si="396">+IFERROR(C100/B100-1,"nm")</f>
        <v>4.3478260869565188E-2</v>
      </c>
      <c r="D101" s="51">
        <f t="shared" ref="D101" si="397">+IFERROR(D100/C100-1,"nm")</f>
        <v>0.125</v>
      </c>
      <c r="E101" s="51">
        <f t="shared" ref="E101" si="398">+IFERROR(E100/D100-1,"nm")</f>
        <v>3.7037037037036979E-2</v>
      </c>
      <c r="F101" s="51">
        <f t="shared" ref="F101" si="399">+IFERROR(F100/E100-1,"nm")</f>
        <v>-0.1071428571428571</v>
      </c>
      <c r="G101" s="51">
        <f t="shared" ref="G101" si="400">+IFERROR(G100/F100-1,"nm")</f>
        <v>-0.12</v>
      </c>
      <c r="H101" s="51">
        <f t="shared" ref="H101" si="401">+IFERROR(H100/G100-1,"nm")</f>
        <v>4.5454545454545414E-2</v>
      </c>
      <c r="I101" s="51">
        <f>+IFERROR(I100/H100-1,"nm")</f>
        <v>-0.10869565217391308</v>
      </c>
      <c r="J101" s="51">
        <f t="shared" ref="J101" si="402">+IFERROR(J100/I100-1,"nm")</f>
        <v>0</v>
      </c>
      <c r="K101" s="51">
        <f t="shared" ref="K101" si="403">+IFERROR(K100/J100-1,"nm")</f>
        <v>0</v>
      </c>
      <c r="L101" s="51">
        <f t="shared" ref="L101" si="404">+IFERROR(L100/K100-1,"nm")</f>
        <v>0</v>
      </c>
      <c r="M101" s="51">
        <f t="shared" ref="M101" si="405">+IFERROR(M100/L100-1,"nm")</f>
        <v>0</v>
      </c>
      <c r="N101" s="51">
        <f t="shared" ref="N101" si="406">+IFERROR(N100/M100-1,"nm")</f>
        <v>0</v>
      </c>
    </row>
    <row r="102" spans="1:14">
      <c r="A102" s="50" t="s">
        <v>133</v>
      </c>
      <c r="B102" s="51">
        <f>+IFERROR(B100/B$83,"nm")</f>
        <v>1.4998369742419302E-2</v>
      </c>
      <c r="C102" s="51">
        <f t="shared" ref="C102:I102" si="407">+IFERROR(C100/C$83,"nm")</f>
        <v>1.2681638044914135E-2</v>
      </c>
      <c r="D102" s="51">
        <f t="shared" si="407"/>
        <v>1.2744866650932263E-2</v>
      </c>
      <c r="E102" s="51">
        <f t="shared" si="407"/>
        <v>1.090767432800935E-2</v>
      </c>
      <c r="F102" s="51">
        <f t="shared" si="407"/>
        <v>8.0541237113402053E-3</v>
      </c>
      <c r="G102" s="51">
        <f t="shared" si="407"/>
        <v>6.5878125467884411E-3</v>
      </c>
      <c r="H102" s="51">
        <f t="shared" si="407"/>
        <v>5.5488540410132689E-3</v>
      </c>
      <c r="I102" s="51">
        <f t="shared" si="407"/>
        <v>5.4326222340002651E-3</v>
      </c>
      <c r="J102" s="51">
        <f t="shared" ref="J102:N102" si="408">+IFERROR(J100/J$21,"nm")</f>
        <v>2.2339671988230807E-3</v>
      </c>
      <c r="K102" s="51">
        <f t="shared" si="408"/>
        <v>2.2339671988230807E-3</v>
      </c>
      <c r="L102" s="51">
        <f t="shared" si="408"/>
        <v>2.2339671988230807E-3</v>
      </c>
      <c r="M102" s="51">
        <f t="shared" si="408"/>
        <v>2.2339671988230807E-3</v>
      </c>
      <c r="N102" s="51">
        <f t="shared" si="408"/>
        <v>2.2339671988230807E-3</v>
      </c>
    </row>
    <row r="103" spans="1:14">
      <c r="A103" s="50" t="s">
        <v>142</v>
      </c>
      <c r="B103" s="51">
        <f t="shared" ref="B103:H103" si="409">+IFERROR(B100/B110,"nm")</f>
        <v>0.18110236220472442</v>
      </c>
      <c r="C103" s="51">
        <f t="shared" si="409"/>
        <v>0.20512820512820512</v>
      </c>
      <c r="D103" s="51">
        <f t="shared" si="409"/>
        <v>0.24</v>
      </c>
      <c r="E103" s="51">
        <f t="shared" si="409"/>
        <v>0.21875</v>
      </c>
      <c r="F103" s="51">
        <f t="shared" si="409"/>
        <v>0.2109704641350211</v>
      </c>
      <c r="G103" s="51">
        <f t="shared" si="409"/>
        <v>0.20560747663551401</v>
      </c>
      <c r="H103" s="51">
        <f t="shared" si="409"/>
        <v>0.15972222222222221</v>
      </c>
      <c r="I103" s="51">
        <f>+IFERROR(I100/I110,"nm")</f>
        <v>0.13531353135313531</v>
      </c>
      <c r="J103" s="56">
        <f>+I103</f>
        <v>0.13531353135313531</v>
      </c>
      <c r="K103" s="56">
        <f t="shared" ref="K103" si="410">+J103</f>
        <v>0.13531353135313531</v>
      </c>
      <c r="L103" s="56">
        <f t="shared" ref="L103" si="411">+K103</f>
        <v>0.13531353135313531</v>
      </c>
      <c r="M103" s="56">
        <f t="shared" ref="M103" si="412">+L103</f>
        <v>0.13531353135313531</v>
      </c>
      <c r="N103" s="56">
        <f t="shared" ref="N103" si="413">+M103</f>
        <v>0.13531353135313531</v>
      </c>
    </row>
    <row r="104" spans="1:14">
      <c r="A104" s="9" t="s">
        <v>134</v>
      </c>
      <c r="B104" s="9">
        <f>+Historicals!B136</f>
        <v>993</v>
      </c>
      <c r="C104" s="9">
        <f>+Historicals!C136</f>
        <v>1372</v>
      </c>
      <c r="D104" s="9">
        <f>+Historicals!D136</f>
        <v>1507</v>
      </c>
      <c r="E104" s="9">
        <f>+Historicals!E136</f>
        <v>1807</v>
      </c>
      <c r="F104" s="9">
        <f>+Historicals!F136</f>
        <v>2376</v>
      </c>
      <c r="G104" s="9">
        <f>+Historicals!G136</f>
        <v>2490</v>
      </c>
      <c r="H104" s="9">
        <f>+Historicals!H136</f>
        <v>3243</v>
      </c>
      <c r="I104" s="9">
        <f>+Historicals!I136</f>
        <v>2365</v>
      </c>
      <c r="J104" s="9">
        <f>+J97-J100</f>
        <v>2365</v>
      </c>
      <c r="K104" s="9">
        <f t="shared" ref="K104:N104" si="414">+K97-K100</f>
        <v>2365</v>
      </c>
      <c r="L104" s="9">
        <f t="shared" si="414"/>
        <v>2365</v>
      </c>
      <c r="M104" s="9">
        <f t="shared" si="414"/>
        <v>2365</v>
      </c>
      <c r="N104" s="9">
        <f t="shared" si="414"/>
        <v>2365</v>
      </c>
    </row>
    <row r="105" spans="1:14">
      <c r="A105" s="50" t="s">
        <v>129</v>
      </c>
      <c r="B105" s="51" t="str">
        <f t="shared" ref="B105" si="415">+IFERROR(B104/A104-1,"nm")</f>
        <v>nm</v>
      </c>
      <c r="C105" s="51">
        <f t="shared" ref="C105" si="416">+IFERROR(C104/B104-1,"nm")</f>
        <v>0.38167170191339372</v>
      </c>
      <c r="D105" s="51">
        <f t="shared" ref="D105" si="417">+IFERROR(D104/C104-1,"nm")</f>
        <v>9.8396501457725938E-2</v>
      </c>
      <c r="E105" s="51">
        <f t="shared" ref="E105" si="418">+IFERROR(E104/D104-1,"nm")</f>
        <v>0.19907100199071004</v>
      </c>
      <c r="F105" s="51">
        <f t="shared" ref="F105" si="419">+IFERROR(F104/E104-1,"nm")</f>
        <v>0.31488655229662421</v>
      </c>
      <c r="G105" s="51">
        <f t="shared" ref="G105" si="420">+IFERROR(G104/F104-1,"nm")</f>
        <v>4.7979797979798011E-2</v>
      </c>
      <c r="H105" s="51">
        <f t="shared" ref="H105" si="421">+IFERROR(H104/G104-1,"nm")</f>
        <v>0.30240963855421676</v>
      </c>
      <c r="I105" s="51">
        <f>+IFERROR(I104/H104-1,"nm")</f>
        <v>-0.27073697193956214</v>
      </c>
      <c r="J105" s="51">
        <f t="shared" ref="J105" si="422">+IFERROR(J104/I104-1,"nm")</f>
        <v>0</v>
      </c>
      <c r="K105" s="51">
        <f t="shared" ref="K105" si="423">+IFERROR(K104/J104-1,"nm")</f>
        <v>0</v>
      </c>
      <c r="L105" s="51">
        <f t="shared" ref="L105" si="424">+IFERROR(L104/K104-1,"nm")</f>
        <v>0</v>
      </c>
      <c r="M105" s="51">
        <f t="shared" ref="M105" si="425">+IFERROR(M104/L104-1,"nm")</f>
        <v>0</v>
      </c>
      <c r="N105" s="51">
        <f t="shared" ref="N105" si="426">+IFERROR(N104/M104-1,"nm")</f>
        <v>0</v>
      </c>
    </row>
    <row r="106" spans="1:14">
      <c r="A106" s="50" t="s">
        <v>131</v>
      </c>
      <c r="B106" s="51">
        <f>+IFERROR(B104/B$83,"nm")</f>
        <v>0.3237691555265732</v>
      </c>
      <c r="C106" s="51">
        <f t="shared" ref="C106:I106" si="427">+IFERROR(C104/C$83,"nm")</f>
        <v>0.36248348745046233</v>
      </c>
      <c r="D106" s="51">
        <f t="shared" si="427"/>
        <v>0.35567618598064671</v>
      </c>
      <c r="E106" s="51">
        <f t="shared" si="427"/>
        <v>0.35196727697701596</v>
      </c>
      <c r="F106" s="51">
        <f t="shared" si="427"/>
        <v>0.38273195876288657</v>
      </c>
      <c r="G106" s="51">
        <f t="shared" si="427"/>
        <v>0.37281030094325496</v>
      </c>
      <c r="H106" s="51">
        <f t="shared" si="427"/>
        <v>0.39119420989143544</v>
      </c>
      <c r="I106" s="51">
        <f t="shared" si="427"/>
        <v>0.31336955081489332</v>
      </c>
      <c r="J106" s="51">
        <f t="shared" ref="J106:N106" si="428">+IFERROR(J104/J$21,"nm")</f>
        <v>0.12886176646869721</v>
      </c>
      <c r="K106" s="51">
        <f t="shared" si="428"/>
        <v>0.12886176646869721</v>
      </c>
      <c r="L106" s="51">
        <f t="shared" si="428"/>
        <v>0.12886176646869721</v>
      </c>
      <c r="M106" s="51">
        <f t="shared" si="428"/>
        <v>0.12886176646869721</v>
      </c>
      <c r="N106" s="51">
        <f t="shared" si="428"/>
        <v>0.12886176646869721</v>
      </c>
    </row>
    <row r="107" spans="1:14">
      <c r="A107" s="9" t="s">
        <v>135</v>
      </c>
      <c r="B107" s="9">
        <f>+Historicals!B158</f>
        <v>69</v>
      </c>
      <c r="C107" s="9">
        <f>+Historicals!C158</f>
        <v>44</v>
      </c>
      <c r="D107" s="9">
        <f>+Historicals!D158</f>
        <v>51</v>
      </c>
      <c r="E107" s="9">
        <f>+Historicals!E158</f>
        <v>76</v>
      </c>
      <c r="F107" s="9">
        <f>+Historicals!F158</f>
        <v>49</v>
      </c>
      <c r="G107" s="9">
        <f>+Historicals!G158</f>
        <v>28</v>
      </c>
      <c r="H107" s="9">
        <f>+Historicals!H158</f>
        <v>94</v>
      </c>
      <c r="I107" s="9">
        <f>+Historicals!I158</f>
        <v>78</v>
      </c>
      <c r="J107" s="52">
        <f>+J83*J109</f>
        <v>78</v>
      </c>
      <c r="K107" s="52">
        <f t="shared" ref="K107:N107" si="429">+K83*K109</f>
        <v>78</v>
      </c>
      <c r="L107" s="52">
        <f t="shared" si="429"/>
        <v>78</v>
      </c>
      <c r="M107" s="52">
        <f t="shared" si="429"/>
        <v>78</v>
      </c>
      <c r="N107" s="52">
        <f t="shared" si="429"/>
        <v>78</v>
      </c>
    </row>
    <row r="108" spans="1:14">
      <c r="A108" s="50" t="s">
        <v>129</v>
      </c>
      <c r="B108" s="51" t="str">
        <f t="shared" ref="B108" si="430">+IFERROR(B107/A107-1,"nm")</f>
        <v>nm</v>
      </c>
      <c r="C108" s="51">
        <f t="shared" ref="C108" si="431">+IFERROR(C107/B107-1,"nm")</f>
        <v>-0.3623188405797102</v>
      </c>
      <c r="D108" s="51">
        <f t="shared" ref="D108" si="432">+IFERROR(D107/C107-1,"nm")</f>
        <v>0.15909090909090917</v>
      </c>
      <c r="E108" s="51">
        <f t="shared" ref="E108" si="433">+IFERROR(E107/D107-1,"nm")</f>
        <v>0.49019607843137258</v>
      </c>
      <c r="F108" s="51">
        <f t="shared" ref="F108" si="434">+IFERROR(F107/E107-1,"nm")</f>
        <v>-0.35526315789473684</v>
      </c>
      <c r="G108" s="51">
        <f t="shared" ref="G108" si="435">+IFERROR(G107/F107-1,"nm")</f>
        <v>-0.4285714285714286</v>
      </c>
      <c r="H108" s="51">
        <f t="shared" ref="H108" si="436">+IFERROR(H107/G107-1,"nm")</f>
        <v>2.3571428571428572</v>
      </c>
      <c r="I108" s="51">
        <f>+IFERROR(I107/H107-1,"nm")</f>
        <v>-0.17021276595744683</v>
      </c>
      <c r="J108" s="51">
        <f t="shared" ref="J108" si="437">+IFERROR(J107/I107-1,"nm")</f>
        <v>0</v>
      </c>
      <c r="K108" s="51">
        <f t="shared" ref="K108" si="438">+IFERROR(K107/J107-1,"nm")</f>
        <v>0</v>
      </c>
      <c r="L108" s="51">
        <f t="shared" ref="L108" si="439">+IFERROR(L107/K107-1,"nm")</f>
        <v>0</v>
      </c>
      <c r="M108" s="51">
        <f t="shared" ref="M108" si="440">+IFERROR(M107/L107-1,"nm")</f>
        <v>0</v>
      </c>
      <c r="N108" s="51">
        <f t="shared" ref="N108" si="441">+IFERROR(N107/M107-1,"nm")</f>
        <v>0</v>
      </c>
    </row>
    <row r="109" spans="1:14">
      <c r="A109" s="50" t="s">
        <v>133</v>
      </c>
      <c r="B109" s="51">
        <f>+IFERROR(B107/B$83,"nm")</f>
        <v>2.2497554613628953E-2</v>
      </c>
      <c r="C109" s="51">
        <f t="shared" ref="C109:I109" si="442">+IFERROR(C107/C$83,"nm")</f>
        <v>1.1624834874504624E-2</v>
      </c>
      <c r="D109" s="51">
        <f t="shared" si="442"/>
        <v>1.2036818503658248E-2</v>
      </c>
      <c r="E109" s="51">
        <f t="shared" si="442"/>
        <v>1.4803272302298403E-2</v>
      </c>
      <c r="F109" s="51">
        <f t="shared" si="442"/>
        <v>7.8930412371134018E-3</v>
      </c>
      <c r="G109" s="51">
        <f t="shared" si="442"/>
        <v>4.1922443479562805E-3</v>
      </c>
      <c r="H109" s="51">
        <f t="shared" si="442"/>
        <v>1.1338962605548853E-2</v>
      </c>
      <c r="I109" s="51">
        <f t="shared" si="442"/>
        <v>1.0335232542732211E-2</v>
      </c>
      <c r="J109" s="56">
        <f>+I109</f>
        <v>1.0335232542732211E-2</v>
      </c>
      <c r="K109" s="56">
        <f t="shared" ref="K109" si="443">+J109</f>
        <v>1.0335232542732211E-2</v>
      </c>
      <c r="L109" s="56">
        <f t="shared" ref="L109" si="444">+K109</f>
        <v>1.0335232542732211E-2</v>
      </c>
      <c r="M109" s="56">
        <f t="shared" ref="M109" si="445">+L109</f>
        <v>1.0335232542732211E-2</v>
      </c>
      <c r="N109" s="56">
        <f t="shared" ref="N109" si="446">+M109</f>
        <v>1.0335232542732211E-2</v>
      </c>
    </row>
    <row r="110" spans="1:14">
      <c r="A110" s="9" t="s">
        <v>143</v>
      </c>
      <c r="B110" s="9">
        <f>+Historicals!B147</f>
        <v>254</v>
      </c>
      <c r="C110" s="9">
        <f>+Historicals!C147</f>
        <v>234</v>
      </c>
      <c r="D110" s="9">
        <f>+Historicals!D147</f>
        <v>225</v>
      </c>
      <c r="E110" s="9">
        <f>+Historicals!E147</f>
        <v>256</v>
      </c>
      <c r="F110" s="9">
        <f>+Historicals!F147</f>
        <v>237</v>
      </c>
      <c r="G110" s="9">
        <f>+Historicals!G147</f>
        <v>214</v>
      </c>
      <c r="H110" s="9">
        <f>+Historicals!H147</f>
        <v>288</v>
      </c>
      <c r="I110" s="9">
        <f>+Historicals!I147</f>
        <v>303</v>
      </c>
      <c r="J110" s="52">
        <f>+J83*J112</f>
        <v>303</v>
      </c>
      <c r="K110" s="52">
        <f t="shared" ref="K110:N110" si="447">+K83*K112</f>
        <v>303</v>
      </c>
      <c r="L110" s="52">
        <f t="shared" si="447"/>
        <v>303</v>
      </c>
      <c r="M110" s="52">
        <f t="shared" si="447"/>
        <v>303</v>
      </c>
      <c r="N110" s="52">
        <f t="shared" si="447"/>
        <v>303</v>
      </c>
    </row>
    <row r="111" spans="1:14">
      <c r="A111" s="50" t="s">
        <v>129</v>
      </c>
      <c r="B111" s="51" t="str">
        <f t="shared" ref="B111" si="448">+IFERROR(B110/A110-1,"nm")</f>
        <v>nm</v>
      </c>
      <c r="C111" s="51">
        <f t="shared" ref="C111" si="449">+IFERROR(C110/B110-1,"nm")</f>
        <v>-7.8740157480314932E-2</v>
      </c>
      <c r="D111" s="51">
        <f t="shared" ref="D111" si="450">+IFERROR(D110/C110-1,"nm")</f>
        <v>-3.8461538461538436E-2</v>
      </c>
      <c r="E111" s="51">
        <f t="shared" ref="E111" si="451">+IFERROR(E110/D110-1,"nm")</f>
        <v>0.13777777777777778</v>
      </c>
      <c r="F111" s="51">
        <f t="shared" ref="F111" si="452">+IFERROR(F110/E110-1,"nm")</f>
        <v>-7.421875E-2</v>
      </c>
      <c r="G111" s="51">
        <f t="shared" ref="G111" si="453">+IFERROR(G110/F110-1,"nm")</f>
        <v>-9.7046413502109741E-2</v>
      </c>
      <c r="H111" s="51">
        <f t="shared" ref="H111" si="454">+IFERROR(H110/G110-1,"nm")</f>
        <v>0.34579439252336441</v>
      </c>
      <c r="I111" s="51">
        <f>+IFERROR(I110/H110-1,"nm")</f>
        <v>5.2083333333333259E-2</v>
      </c>
      <c r="J111" s="51">
        <f>+J112+J113</f>
        <v>4.0148403339075128E-2</v>
      </c>
      <c r="K111" s="51">
        <f t="shared" ref="K111:N111" si="455">+K112+K113</f>
        <v>4.0148403339075128E-2</v>
      </c>
      <c r="L111" s="51">
        <f t="shared" si="455"/>
        <v>4.0148403339075128E-2</v>
      </c>
      <c r="M111" s="51">
        <f t="shared" si="455"/>
        <v>4.0148403339075128E-2</v>
      </c>
      <c r="N111" s="51">
        <f t="shared" si="455"/>
        <v>4.0148403339075128E-2</v>
      </c>
    </row>
    <row r="112" spans="1:14">
      <c r="A112" s="50" t="s">
        <v>133</v>
      </c>
      <c r="B112" s="51">
        <f>+IFERROR(B110/B$83,"nm")</f>
        <v>8.2817085099445714E-2</v>
      </c>
      <c r="C112" s="51">
        <f t="shared" ref="C112:I112" si="456">+IFERROR(C110/C$83,"nm")</f>
        <v>6.1822985468956405E-2</v>
      </c>
      <c r="D112" s="51">
        <f t="shared" si="456"/>
        <v>5.31036110455511E-2</v>
      </c>
      <c r="E112" s="51">
        <f t="shared" si="456"/>
        <v>4.9863654070899883E-2</v>
      </c>
      <c r="F112" s="51">
        <f t="shared" si="456"/>
        <v>3.817654639175258E-2</v>
      </c>
      <c r="G112" s="51">
        <f t="shared" si="456"/>
        <v>3.2040724659380147E-2</v>
      </c>
      <c r="H112" s="51">
        <f t="shared" si="456"/>
        <v>3.4740651387213509E-2</v>
      </c>
      <c r="I112" s="51">
        <f t="shared" si="456"/>
        <v>4.0148403339075128E-2</v>
      </c>
      <c r="J112" s="56">
        <f>+I112</f>
        <v>4.0148403339075128E-2</v>
      </c>
      <c r="K112" s="56">
        <f t="shared" ref="K112" si="457">+J112</f>
        <v>4.0148403339075128E-2</v>
      </c>
      <c r="L112" s="56">
        <f t="shared" ref="L112" si="458">+K112</f>
        <v>4.0148403339075128E-2</v>
      </c>
      <c r="M112" s="56">
        <f t="shared" ref="M112" si="459">+L112</f>
        <v>4.0148403339075128E-2</v>
      </c>
      <c r="N112" s="56">
        <f t="shared" ref="N112" si="460">+M112</f>
        <v>4.0148403339075128E-2</v>
      </c>
    </row>
    <row r="113" spans="1:14">
      <c r="A113" s="47" t="str">
        <f>+Historicals!A119</f>
        <v>Asia Pacific &amp; Latin America</v>
      </c>
      <c r="B113" s="47"/>
      <c r="C113" s="47"/>
      <c r="D113" s="47"/>
      <c r="E113" s="47"/>
      <c r="F113" s="47"/>
      <c r="G113" s="47"/>
      <c r="H113" s="47"/>
      <c r="I113" s="47"/>
      <c r="J113" s="43"/>
      <c r="K113" s="43"/>
      <c r="L113" s="43"/>
      <c r="M113" s="43"/>
      <c r="N113" s="43"/>
    </row>
    <row r="114" spans="1:14">
      <c r="A114" s="9" t="s">
        <v>136</v>
      </c>
      <c r="B114" s="9">
        <f>+Historicals!B119</f>
        <v>4653</v>
      </c>
      <c r="C114" s="9">
        <f>+Historicals!C119</f>
        <v>4317</v>
      </c>
      <c r="D114" s="9">
        <f>+Historicals!D119</f>
        <v>4737</v>
      </c>
      <c r="E114" s="9">
        <f>+Historicals!E119</f>
        <v>5166</v>
      </c>
      <c r="F114" s="9">
        <f>+Historicals!F119</f>
        <v>5254</v>
      </c>
      <c r="G114" s="9">
        <f>+Historicals!G119</f>
        <v>5028</v>
      </c>
      <c r="H114" s="9">
        <f>+Historicals!H119</f>
        <v>5343</v>
      </c>
      <c r="I114" s="9">
        <f>+Historicals!I119</f>
        <v>5955</v>
      </c>
      <c r="J114" s="9">
        <f>+SUM(J116+J120+J124)</f>
        <v>5955</v>
      </c>
      <c r="K114" s="9">
        <f t="shared" ref="K114:N114" si="461">+SUM(K116+K120+K124)</f>
        <v>5955</v>
      </c>
      <c r="L114" s="9">
        <f t="shared" si="461"/>
        <v>5955</v>
      </c>
      <c r="M114" s="9">
        <f t="shared" si="461"/>
        <v>5955</v>
      </c>
      <c r="N114" s="9">
        <f t="shared" si="461"/>
        <v>5955</v>
      </c>
    </row>
    <row r="115" spans="1:14">
      <c r="A115" s="48" t="s">
        <v>129</v>
      </c>
      <c r="B115" s="51" t="str">
        <f t="shared" ref="B115" si="462">+IFERROR(B114/A114-1,"nm")</f>
        <v>nm</v>
      </c>
      <c r="C115" s="51">
        <f t="shared" ref="C115" si="463">+IFERROR(C114/B114-1,"nm")</f>
        <v>-7.2211476466795599E-2</v>
      </c>
      <c r="D115" s="51">
        <f t="shared" ref="D115" si="464">+IFERROR(D114/C114-1,"nm")</f>
        <v>9.7289784572619942E-2</v>
      </c>
      <c r="E115" s="51">
        <f t="shared" ref="E115" si="465">+IFERROR(E114/D114-1,"nm")</f>
        <v>9.0563647878403986E-2</v>
      </c>
      <c r="F115" s="51">
        <f t="shared" ref="F115" si="466">+IFERROR(F114/E114-1,"nm")</f>
        <v>1.7034456058846237E-2</v>
      </c>
      <c r="G115" s="51">
        <f t="shared" ref="G115" si="467">+IFERROR(G114/F114-1,"nm")</f>
        <v>-4.3014845831747195E-2</v>
      </c>
      <c r="H115" s="51">
        <f t="shared" ref="H115" si="468">+IFERROR(H114/G114-1,"nm")</f>
        <v>6.2649164677804237E-2</v>
      </c>
      <c r="I115" s="51">
        <f>+IFERROR(I114/H114-1,"nm")</f>
        <v>0.11454239191465465</v>
      </c>
      <c r="J115" s="51">
        <f t="shared" ref="J115" si="469">+IFERROR(J114/I114-1,"nm")</f>
        <v>0</v>
      </c>
      <c r="K115" s="51">
        <f t="shared" ref="K115" si="470">+IFERROR(K114/J114-1,"nm")</f>
        <v>0</v>
      </c>
      <c r="L115" s="51">
        <f t="shared" ref="L115" si="471">+IFERROR(L114/K114-1,"nm")</f>
        <v>0</v>
      </c>
      <c r="M115" s="51">
        <f t="shared" ref="M115" si="472">+IFERROR(M114/L114-1,"nm")</f>
        <v>0</v>
      </c>
      <c r="N115" s="51">
        <f t="shared" ref="N115" si="473">+IFERROR(N114/M114-1,"nm")</f>
        <v>0</v>
      </c>
    </row>
    <row r="116" spans="1:14">
      <c r="A116" s="49" t="s">
        <v>113</v>
      </c>
      <c r="B116" s="3">
        <f>+Historicals!B120</f>
        <v>3093</v>
      </c>
      <c r="C116" s="3">
        <f>+Historicals!C120</f>
        <v>2930</v>
      </c>
      <c r="D116" s="3">
        <f>+Historicals!D120</f>
        <v>3285</v>
      </c>
      <c r="E116" s="3">
        <f>+Historicals!E120</f>
        <v>3575</v>
      </c>
      <c r="F116" s="3">
        <f>+Historicals!F120</f>
        <v>3622</v>
      </c>
      <c r="G116" s="3">
        <f>+Historicals!G120</f>
        <v>3449</v>
      </c>
      <c r="H116" s="3">
        <f>+Historicals!H120</f>
        <v>3659</v>
      </c>
      <c r="I116" s="3">
        <f>+Historicals!I120</f>
        <v>4111</v>
      </c>
      <c r="J116" s="3">
        <f>+I116*(1+J117)</f>
        <v>4111</v>
      </c>
      <c r="K116" s="3">
        <f t="shared" ref="K116" si="474">+J116*(1+K117)</f>
        <v>4111</v>
      </c>
      <c r="L116" s="3">
        <f t="shared" ref="L116" si="475">+K116*(1+L117)</f>
        <v>4111</v>
      </c>
      <c r="M116" s="3">
        <f t="shared" ref="M116" si="476">+L116*(1+M117)</f>
        <v>4111</v>
      </c>
      <c r="N116" s="3">
        <f t="shared" ref="N116" si="477">+M116*(1+N117)</f>
        <v>4111</v>
      </c>
    </row>
    <row r="117" spans="1:14">
      <c r="A117" s="48" t="s">
        <v>129</v>
      </c>
      <c r="B117" s="51" t="str">
        <f t="shared" ref="B117" si="478">+IFERROR(B116/A116-1,"nm")</f>
        <v>nm</v>
      </c>
      <c r="C117" s="51">
        <f t="shared" ref="C117" si="479">+IFERROR(C116/B116-1,"nm")</f>
        <v>-5.269964435822827E-2</v>
      </c>
      <c r="D117" s="51">
        <f t="shared" ref="D117" si="480">+IFERROR(D116/C116-1,"nm")</f>
        <v>0.12116040955631391</v>
      </c>
      <c r="E117" s="51">
        <f t="shared" ref="E117" si="481">+IFERROR(E116/D116-1,"nm")</f>
        <v>8.8280060882800715E-2</v>
      </c>
      <c r="F117" s="51">
        <f t="shared" ref="F117" si="482">+IFERROR(F116/E116-1,"nm")</f>
        <v>1.3146853146853044E-2</v>
      </c>
      <c r="G117" s="51">
        <f t="shared" ref="G117" si="483">+IFERROR(G116/F116-1,"nm")</f>
        <v>-4.7763666482606326E-2</v>
      </c>
      <c r="H117" s="51">
        <f t="shared" ref="H117" si="484">+IFERROR(H116/G116-1,"nm")</f>
        <v>6.0887213685126174E-2</v>
      </c>
      <c r="I117" s="51">
        <f>+IFERROR(I116/H116-1,"nm")</f>
        <v>0.12353101940420874</v>
      </c>
      <c r="J117" s="51">
        <f>+J118+J119</f>
        <v>0</v>
      </c>
      <c r="K117" s="51">
        <f t="shared" ref="K117:N117" si="485">+K118+K119</f>
        <v>0</v>
      </c>
      <c r="L117" s="51">
        <f t="shared" si="485"/>
        <v>0</v>
      </c>
      <c r="M117" s="51">
        <f t="shared" si="485"/>
        <v>0</v>
      </c>
      <c r="N117" s="51">
        <f t="shared" si="485"/>
        <v>0</v>
      </c>
    </row>
    <row r="118" spans="1:14">
      <c r="A118" s="48" t="s">
        <v>137</v>
      </c>
      <c r="B118" s="51">
        <f>+Historicals!B192</f>
        <v>0.16</v>
      </c>
      <c r="C118" s="51">
        <f>+Historicals!C192</f>
        <v>0.24</v>
      </c>
      <c r="D118" s="51">
        <f>+Historicals!D192</f>
        <v>0.16</v>
      </c>
      <c r="E118" s="51">
        <f>+Historicals!E192</f>
        <v>0.09</v>
      </c>
      <c r="F118" s="51">
        <f>+Historicals!F192</f>
        <v>0.12</v>
      </c>
      <c r="G118" s="51">
        <f>+Historicals!G192</f>
        <v>0</v>
      </c>
      <c r="H118" s="51">
        <f>+Historicals!H192</f>
        <v>0.08</v>
      </c>
      <c r="I118" s="51">
        <f>+Historicals!I192</f>
        <v>0.17</v>
      </c>
      <c r="J118" s="56">
        <v>0</v>
      </c>
      <c r="K118" s="56">
        <f t="shared" ref="K118:K119" si="486">+J118</f>
        <v>0</v>
      </c>
      <c r="L118" s="56">
        <f t="shared" ref="L118:L119" si="487">+K118</f>
        <v>0</v>
      </c>
      <c r="M118" s="56">
        <f t="shared" ref="M118:M119" si="488">+L118</f>
        <v>0</v>
      </c>
      <c r="N118" s="56">
        <f t="shared" ref="N118:N119" si="489">+M118</f>
        <v>0</v>
      </c>
    </row>
    <row r="119" spans="1:14">
      <c r="A119" s="48" t="s">
        <v>138</v>
      </c>
      <c r="B119" s="51" t="str">
        <f t="shared" ref="B119:H119" si="490">+IFERROR(B117-B118,"nm")</f>
        <v>nm</v>
      </c>
      <c r="C119" s="51">
        <f t="shared" si="490"/>
        <v>-0.29269964435822826</v>
      </c>
      <c r="D119" s="51">
        <f t="shared" si="490"/>
        <v>-3.8839590443686095E-2</v>
      </c>
      <c r="E119" s="51">
        <f t="shared" si="490"/>
        <v>-1.7199391171992817E-3</v>
      </c>
      <c r="F119" s="51">
        <f t="shared" si="490"/>
        <v>-0.10685314685314695</v>
      </c>
      <c r="G119" s="51">
        <f t="shared" si="490"/>
        <v>-4.7763666482606326E-2</v>
      </c>
      <c r="H119" s="51">
        <f t="shared" si="490"/>
        <v>-1.9112786314873828E-2</v>
      </c>
      <c r="I119" s="51">
        <f>+IFERROR(I117-I118,"nm")</f>
        <v>-4.646898059579127E-2</v>
      </c>
      <c r="J119" s="56">
        <v>0</v>
      </c>
      <c r="K119" s="56">
        <f t="shared" si="486"/>
        <v>0</v>
      </c>
      <c r="L119" s="56">
        <f t="shared" si="487"/>
        <v>0</v>
      </c>
      <c r="M119" s="56">
        <f t="shared" si="488"/>
        <v>0</v>
      </c>
      <c r="N119" s="56">
        <f t="shared" si="489"/>
        <v>0</v>
      </c>
    </row>
    <row r="120" spans="1:14">
      <c r="A120" s="49" t="s">
        <v>114</v>
      </c>
      <c r="B120" s="3">
        <f>+Historicals!B121</f>
        <v>1251</v>
      </c>
      <c r="C120" s="3">
        <f>+Historicals!C121</f>
        <v>1117</v>
      </c>
      <c r="D120" s="3">
        <f>+Historicals!D121</f>
        <v>1185</v>
      </c>
      <c r="E120" s="3">
        <f>+Historicals!E121</f>
        <v>1347</v>
      </c>
      <c r="F120" s="3">
        <f>+Historicals!F121</f>
        <v>1395</v>
      </c>
      <c r="G120" s="3">
        <f>+Historicals!G121</f>
        <v>1365</v>
      </c>
      <c r="H120" s="3">
        <f>+Historicals!H121</f>
        <v>1494</v>
      </c>
      <c r="I120" s="3">
        <f>+Historicals!I121</f>
        <v>1610</v>
      </c>
      <c r="J120" s="3">
        <f>+I120*(1+J121)</f>
        <v>1610</v>
      </c>
      <c r="K120" s="3">
        <f t="shared" ref="K120" si="491">+J120*(1+K121)</f>
        <v>1610</v>
      </c>
      <c r="L120" s="3">
        <f t="shared" ref="L120" si="492">+K120*(1+L121)</f>
        <v>1610</v>
      </c>
      <c r="M120" s="3">
        <f t="shared" ref="M120" si="493">+L120*(1+M121)</f>
        <v>1610</v>
      </c>
      <c r="N120" s="3">
        <f t="shared" ref="N120" si="494">+M120*(1+N121)</f>
        <v>1610</v>
      </c>
    </row>
    <row r="121" spans="1:14">
      <c r="A121" s="48" t="s">
        <v>129</v>
      </c>
      <c r="B121" s="51" t="str">
        <f t="shared" ref="B121" si="495">+IFERROR(B120/A120-1,"nm")</f>
        <v>nm</v>
      </c>
      <c r="C121" s="51">
        <f t="shared" ref="C121" si="496">+IFERROR(C120/B120-1,"nm")</f>
        <v>-0.10711430855315751</v>
      </c>
      <c r="D121" s="51">
        <f t="shared" ref="D121" si="497">+IFERROR(D120/C120-1,"nm")</f>
        <v>6.0877350044762801E-2</v>
      </c>
      <c r="E121" s="51">
        <f t="shared" ref="E121" si="498">+IFERROR(E120/D120-1,"nm")</f>
        <v>0.13670886075949373</v>
      </c>
      <c r="F121" s="51">
        <f t="shared" ref="F121" si="499">+IFERROR(F120/E120-1,"nm")</f>
        <v>3.563474387527843E-2</v>
      </c>
      <c r="G121" s="51">
        <f t="shared" ref="G121" si="500">+IFERROR(G120/F120-1,"nm")</f>
        <v>-2.1505376344086002E-2</v>
      </c>
      <c r="H121" s="51">
        <f t="shared" ref="H121" si="501">+IFERROR(H120/G120-1,"nm")</f>
        <v>9.4505494505494614E-2</v>
      </c>
      <c r="I121" s="51">
        <f>+IFERROR(I120/H120-1,"nm")</f>
        <v>7.7643908969210251E-2</v>
      </c>
      <c r="J121" s="51">
        <f>+J122+J123</f>
        <v>0</v>
      </c>
      <c r="K121" s="51">
        <f t="shared" ref="K121:N121" si="502">+K122+K123</f>
        <v>0</v>
      </c>
      <c r="L121" s="51">
        <f t="shared" si="502"/>
        <v>0</v>
      </c>
      <c r="M121" s="51">
        <f t="shared" si="502"/>
        <v>0</v>
      </c>
      <c r="N121" s="51">
        <f t="shared" si="502"/>
        <v>0</v>
      </c>
    </row>
    <row r="122" spans="1:14">
      <c r="A122" s="48" t="s">
        <v>137</v>
      </c>
      <c r="B122" s="51">
        <f>+Historicals!B193</f>
        <v>7.0000000000000007E-2</v>
      </c>
      <c r="C122" s="51">
        <f>+Historicals!C193</f>
        <v>0.08</v>
      </c>
      <c r="D122" s="51">
        <f>+Historicals!D193</f>
        <v>0.09</v>
      </c>
      <c r="E122" s="51">
        <f>+Historicals!E193</f>
        <v>0.15</v>
      </c>
      <c r="F122" s="51">
        <f>+Historicals!F193</f>
        <v>0.15</v>
      </c>
      <c r="G122" s="51">
        <f>+Historicals!G193</f>
        <v>0.03</v>
      </c>
      <c r="H122" s="51">
        <f>+Historicals!H193</f>
        <v>0.1</v>
      </c>
      <c r="I122" s="51">
        <f>+Historicals!I193</f>
        <v>0.12</v>
      </c>
      <c r="J122" s="56">
        <v>0</v>
      </c>
      <c r="K122" s="56">
        <f t="shared" ref="K122:K123" si="503">+J122</f>
        <v>0</v>
      </c>
      <c r="L122" s="56">
        <f t="shared" ref="L122:L123" si="504">+K122</f>
        <v>0</v>
      </c>
      <c r="M122" s="56">
        <f t="shared" ref="M122:M123" si="505">+L122</f>
        <v>0</v>
      </c>
      <c r="N122" s="56">
        <f t="shared" ref="N122:N123" si="506">+M122</f>
        <v>0</v>
      </c>
    </row>
    <row r="123" spans="1:14">
      <c r="A123" s="48" t="s">
        <v>138</v>
      </c>
      <c r="B123" s="51" t="str">
        <f t="shared" ref="B123:H123" si="507">+IFERROR(B121-B122,"nm")</f>
        <v>nm</v>
      </c>
      <c r="C123" s="51">
        <f t="shared" si="507"/>
        <v>-0.18711430855315753</v>
      </c>
      <c r="D123" s="51">
        <f t="shared" si="507"/>
        <v>-2.9122649955237195E-2</v>
      </c>
      <c r="E123" s="51">
        <f t="shared" si="507"/>
        <v>-1.3291139240506261E-2</v>
      </c>
      <c r="F123" s="51">
        <f t="shared" si="507"/>
        <v>-0.11436525612472156</v>
      </c>
      <c r="G123" s="51">
        <f t="shared" si="507"/>
        <v>-5.1505376344086001E-2</v>
      </c>
      <c r="H123" s="51">
        <f t="shared" si="507"/>
        <v>-5.4945054945053917E-3</v>
      </c>
      <c r="I123" s="51">
        <f>+IFERROR(I121-I122,"nm")</f>
        <v>-4.2356091030789744E-2</v>
      </c>
      <c r="J123" s="56">
        <v>0</v>
      </c>
      <c r="K123" s="56">
        <f t="shared" si="503"/>
        <v>0</v>
      </c>
      <c r="L123" s="56">
        <f t="shared" si="504"/>
        <v>0</v>
      </c>
      <c r="M123" s="56">
        <f t="shared" si="505"/>
        <v>0</v>
      </c>
      <c r="N123" s="56">
        <f t="shared" si="506"/>
        <v>0</v>
      </c>
    </row>
    <row r="124" spans="1:14">
      <c r="A124" s="49" t="s">
        <v>115</v>
      </c>
      <c r="B124" s="3">
        <f>+Historicals!B122</f>
        <v>309</v>
      </c>
      <c r="C124" s="3">
        <f>+Historicals!C122</f>
        <v>270</v>
      </c>
      <c r="D124" s="3">
        <f>+Historicals!D122</f>
        <v>267</v>
      </c>
      <c r="E124" s="3">
        <f>+Historicals!E122</f>
        <v>244</v>
      </c>
      <c r="F124" s="3">
        <f>+Historicals!F122</f>
        <v>237</v>
      </c>
      <c r="G124" s="3">
        <f>+Historicals!G122</f>
        <v>214</v>
      </c>
      <c r="H124" s="3">
        <f>+Historicals!H122</f>
        <v>190</v>
      </c>
      <c r="I124" s="3">
        <f>+Historicals!I122</f>
        <v>234</v>
      </c>
      <c r="J124" s="3">
        <f>+I124*(1+J125)</f>
        <v>234</v>
      </c>
      <c r="K124" s="3">
        <f t="shared" ref="K124" si="508">+J124*(1+K125)</f>
        <v>234</v>
      </c>
      <c r="L124" s="3">
        <f t="shared" ref="L124" si="509">+K124*(1+L125)</f>
        <v>234</v>
      </c>
      <c r="M124" s="3">
        <f t="shared" ref="M124" si="510">+L124*(1+M125)</f>
        <v>234</v>
      </c>
      <c r="N124" s="3">
        <f t="shared" ref="N124" si="511">+M124*(1+N125)</f>
        <v>234</v>
      </c>
    </row>
    <row r="125" spans="1:14">
      <c r="A125" s="48" t="s">
        <v>129</v>
      </c>
      <c r="B125" s="51" t="str">
        <f t="shared" ref="B125" si="512">+IFERROR(B124/A124-1,"nm")</f>
        <v>nm</v>
      </c>
      <c r="C125" s="51">
        <f t="shared" ref="C125" si="513">+IFERROR(C124/B124-1,"nm")</f>
        <v>-0.12621359223300976</v>
      </c>
      <c r="D125" s="51">
        <f t="shared" ref="D125" si="514">+IFERROR(D124/C124-1,"nm")</f>
        <v>-1.1111111111111072E-2</v>
      </c>
      <c r="E125" s="51">
        <f t="shared" ref="E125" si="515">+IFERROR(E124/D124-1,"nm")</f>
        <v>-8.6142322097378266E-2</v>
      </c>
      <c r="F125" s="51">
        <f t="shared" ref="F125" si="516">+IFERROR(F124/E124-1,"nm")</f>
        <v>-2.8688524590163911E-2</v>
      </c>
      <c r="G125" s="51">
        <f t="shared" ref="G125" si="517">+IFERROR(G124/F124-1,"nm")</f>
        <v>-9.7046413502109741E-2</v>
      </c>
      <c r="H125" s="51">
        <f t="shared" ref="H125" si="518">+IFERROR(H124/G124-1,"nm")</f>
        <v>-0.11214953271028039</v>
      </c>
      <c r="I125" s="51">
        <f>+IFERROR(I124/H124-1,"nm")</f>
        <v>0.23157894736842111</v>
      </c>
      <c r="J125" s="51">
        <f>+J126+J127</f>
        <v>0</v>
      </c>
      <c r="K125" s="51">
        <f t="shared" ref="K125:N125" si="519">+K126+K127</f>
        <v>0</v>
      </c>
      <c r="L125" s="51">
        <f t="shared" si="519"/>
        <v>0</v>
      </c>
      <c r="M125" s="51">
        <f t="shared" si="519"/>
        <v>0</v>
      </c>
      <c r="N125" s="51">
        <f t="shared" si="519"/>
        <v>0</v>
      </c>
    </row>
    <row r="126" spans="1:14">
      <c r="A126" s="48" t="s">
        <v>137</v>
      </c>
      <c r="B126" s="51">
        <f>+Historicals!B194</f>
        <v>0.06</v>
      </c>
      <c r="C126" s="51">
        <f>+Historicals!C194</f>
        <v>7.0000000000000007E-2</v>
      </c>
      <c r="D126" s="51">
        <f>+Historicals!D194</f>
        <v>-0.01</v>
      </c>
      <c r="E126" s="51">
        <f>+Historicals!E194</f>
        <v>-0.08</v>
      </c>
      <c r="F126" s="51">
        <f>+Historicals!F194</f>
        <v>8</v>
      </c>
      <c r="G126" s="51">
        <f>+Historicals!G194</f>
        <v>-0.04</v>
      </c>
      <c r="H126" s="51">
        <f>+Historicals!H194</f>
        <v>-0.09</v>
      </c>
      <c r="I126" s="51">
        <f>+Historicals!I194</f>
        <v>0.28000000000000003</v>
      </c>
      <c r="J126" s="56">
        <v>0</v>
      </c>
      <c r="K126" s="56">
        <f t="shared" ref="K126:K127" si="520">+J126</f>
        <v>0</v>
      </c>
      <c r="L126" s="56">
        <f t="shared" ref="L126:L127" si="521">+K126</f>
        <v>0</v>
      </c>
      <c r="M126" s="56">
        <f t="shared" ref="M126:M127" si="522">+L126</f>
        <v>0</v>
      </c>
      <c r="N126" s="56">
        <f t="shared" ref="N126:N127" si="523">+M126</f>
        <v>0</v>
      </c>
    </row>
    <row r="127" spans="1:14">
      <c r="A127" s="48" t="s">
        <v>138</v>
      </c>
      <c r="B127" s="51" t="str">
        <f t="shared" ref="B127:H127" si="524">+IFERROR(B125-B126,"nm")</f>
        <v>nm</v>
      </c>
      <c r="C127" s="51">
        <f t="shared" si="524"/>
        <v>-0.19621359223300977</v>
      </c>
      <c r="D127" s="51">
        <f t="shared" si="524"/>
        <v>-1.1111111111110714E-3</v>
      </c>
      <c r="E127" s="51">
        <f t="shared" si="524"/>
        <v>-6.1423220973782638E-3</v>
      </c>
      <c r="F127" s="51">
        <f t="shared" si="524"/>
        <v>-8.028688524590164</v>
      </c>
      <c r="G127" s="51">
        <f t="shared" si="524"/>
        <v>-5.704641350210974E-2</v>
      </c>
      <c r="H127" s="51">
        <f t="shared" si="524"/>
        <v>-2.214953271028039E-2</v>
      </c>
      <c r="I127" s="51">
        <f>+IFERROR(I125-I126,"nm")</f>
        <v>-4.842105263157892E-2</v>
      </c>
      <c r="J127" s="56">
        <v>0</v>
      </c>
      <c r="K127" s="56">
        <f t="shared" si="520"/>
        <v>0</v>
      </c>
      <c r="L127" s="56">
        <f t="shared" si="521"/>
        <v>0</v>
      </c>
      <c r="M127" s="56">
        <f t="shared" si="522"/>
        <v>0</v>
      </c>
      <c r="N127" s="56">
        <f t="shared" si="523"/>
        <v>0</v>
      </c>
    </row>
    <row r="128" spans="1:14">
      <c r="A128" s="9" t="s">
        <v>130</v>
      </c>
      <c r="B128" s="52">
        <f t="shared" ref="B128:H128" si="525">+B135+B131</f>
        <v>967</v>
      </c>
      <c r="C128" s="52">
        <f t="shared" si="525"/>
        <v>1044</v>
      </c>
      <c r="D128" s="52">
        <f t="shared" si="525"/>
        <v>1034</v>
      </c>
      <c r="E128" s="52">
        <f t="shared" si="525"/>
        <v>1244</v>
      </c>
      <c r="F128" s="52">
        <f t="shared" si="525"/>
        <v>1376</v>
      </c>
      <c r="G128" s="52">
        <f t="shared" si="525"/>
        <v>1230</v>
      </c>
      <c r="H128" s="52">
        <f t="shared" si="525"/>
        <v>1573</v>
      </c>
      <c r="I128" s="52">
        <f>+I135+I131</f>
        <v>1938</v>
      </c>
      <c r="J128" s="52">
        <f>+J114*J130</f>
        <v>1938</v>
      </c>
      <c r="K128" s="52">
        <f t="shared" ref="K128:N128" si="526">+K114*K130</f>
        <v>1938</v>
      </c>
      <c r="L128" s="52">
        <f t="shared" si="526"/>
        <v>1938</v>
      </c>
      <c r="M128" s="52">
        <f t="shared" si="526"/>
        <v>1938</v>
      </c>
      <c r="N128" s="52">
        <f t="shared" si="526"/>
        <v>1938</v>
      </c>
    </row>
    <row r="129" spans="1:14">
      <c r="A129" s="50" t="s">
        <v>129</v>
      </c>
      <c r="B129" s="51" t="str">
        <f t="shared" ref="B129" si="527">+IFERROR(B128/A128-1,"nm")</f>
        <v>nm</v>
      </c>
      <c r="C129" s="51">
        <f t="shared" ref="C129" si="528">+IFERROR(C128/B128-1,"nm")</f>
        <v>7.962771458117901E-2</v>
      </c>
      <c r="D129" s="51">
        <f t="shared" ref="D129" si="529">+IFERROR(D128/C128-1,"nm")</f>
        <v>-9.5785440613026518E-3</v>
      </c>
      <c r="E129" s="51">
        <f t="shared" ref="E129" si="530">+IFERROR(E128/D128-1,"nm")</f>
        <v>0.20309477756286265</v>
      </c>
      <c r="F129" s="51">
        <f t="shared" ref="F129" si="531">+IFERROR(F128/E128-1,"nm")</f>
        <v>0.10610932475884249</v>
      </c>
      <c r="G129" s="51">
        <f t="shared" ref="G129" si="532">+IFERROR(G128/F128-1,"nm")</f>
        <v>-0.10610465116279066</v>
      </c>
      <c r="H129" s="51">
        <f t="shared" ref="H129" si="533">+IFERROR(H128/G128-1,"nm")</f>
        <v>0.27886178861788613</v>
      </c>
      <c r="I129" s="51">
        <f>+IFERROR(I128/H128-1,"nm")</f>
        <v>0.23204068658614108</v>
      </c>
      <c r="J129" s="51">
        <f t="shared" ref="J129" si="534">+IFERROR(J128/I128-1,"nm")</f>
        <v>0</v>
      </c>
      <c r="K129" s="51">
        <f t="shared" ref="K129" si="535">+IFERROR(K128/J128-1,"nm")</f>
        <v>0</v>
      </c>
      <c r="L129" s="51">
        <f t="shared" ref="L129" si="536">+IFERROR(L128/K128-1,"nm")</f>
        <v>0</v>
      </c>
      <c r="M129" s="51">
        <f t="shared" ref="M129" si="537">+IFERROR(M128/L128-1,"nm")</f>
        <v>0</v>
      </c>
      <c r="N129" s="51">
        <f t="shared" ref="N129" si="538">+IFERROR(N128/M128-1,"nm")</f>
        <v>0</v>
      </c>
    </row>
    <row r="130" spans="1:14">
      <c r="A130" s="50" t="s">
        <v>131</v>
      </c>
      <c r="B130" s="51">
        <f>+IFERROR(B128/B$114,"nm")</f>
        <v>0.20782290995056951</v>
      </c>
      <c r="C130" s="51">
        <f t="shared" ref="C130:I130" si="539">+IFERROR(C128/C$114,"nm")</f>
        <v>0.24183460736622656</v>
      </c>
      <c r="D130" s="51">
        <f t="shared" si="539"/>
        <v>0.21828161283512773</v>
      </c>
      <c r="E130" s="51">
        <f t="shared" si="539"/>
        <v>0.2408052651955091</v>
      </c>
      <c r="F130" s="51">
        <f t="shared" si="539"/>
        <v>0.26189569851541683</v>
      </c>
      <c r="G130" s="51">
        <f t="shared" si="539"/>
        <v>0.24463007159904535</v>
      </c>
      <c r="H130" s="51">
        <f t="shared" si="539"/>
        <v>0.2944038929440389</v>
      </c>
      <c r="I130" s="51">
        <f t="shared" si="539"/>
        <v>0.32544080604534004</v>
      </c>
      <c r="J130" s="56">
        <f>+I130</f>
        <v>0.32544080604534004</v>
      </c>
      <c r="K130" s="56">
        <f t="shared" ref="K130" si="540">+J130</f>
        <v>0.32544080604534004</v>
      </c>
      <c r="L130" s="56">
        <f t="shared" ref="L130" si="541">+K130</f>
        <v>0.32544080604534004</v>
      </c>
      <c r="M130" s="56">
        <f t="shared" ref="M130" si="542">+L130</f>
        <v>0.32544080604534004</v>
      </c>
      <c r="N130" s="56">
        <f t="shared" ref="N130" si="543">+M130</f>
        <v>0.32544080604534004</v>
      </c>
    </row>
    <row r="131" spans="1:14">
      <c r="A131" s="9" t="s">
        <v>132</v>
      </c>
      <c r="B131" s="9">
        <f>+Historicals!B170</f>
        <v>49</v>
      </c>
      <c r="C131" s="9">
        <f>+Historicals!C170</f>
        <v>42</v>
      </c>
      <c r="D131" s="9">
        <f>+Historicals!D170</f>
        <v>54</v>
      </c>
      <c r="E131" s="9">
        <f>+Historicals!E170</f>
        <v>55</v>
      </c>
      <c r="F131" s="9">
        <f>+Historicals!F170</f>
        <v>53</v>
      </c>
      <c r="G131" s="9">
        <f>+Historicals!G170</f>
        <v>46</v>
      </c>
      <c r="H131" s="9">
        <f>+Historicals!H170</f>
        <v>43</v>
      </c>
      <c r="I131" s="9">
        <f>+Historicals!I170</f>
        <v>42</v>
      </c>
      <c r="J131" s="52">
        <f>+J134*J141</f>
        <v>42</v>
      </c>
      <c r="K131" s="52">
        <f t="shared" ref="K131:N131" si="544">+K134*K141</f>
        <v>42</v>
      </c>
      <c r="L131" s="52">
        <f t="shared" si="544"/>
        <v>42</v>
      </c>
      <c r="M131" s="52">
        <f t="shared" si="544"/>
        <v>42</v>
      </c>
      <c r="N131" s="52">
        <f t="shared" si="544"/>
        <v>42</v>
      </c>
    </row>
    <row r="132" spans="1:14">
      <c r="A132" s="50" t="s">
        <v>129</v>
      </c>
      <c r="B132" s="51" t="str">
        <f t="shared" ref="B132" si="545">+IFERROR(B131/A131-1,"nm")</f>
        <v>nm</v>
      </c>
      <c r="C132" s="51">
        <f t="shared" ref="C132" si="546">+IFERROR(C131/B131-1,"nm")</f>
        <v>-0.1428571428571429</v>
      </c>
      <c r="D132" s="51">
        <f t="shared" ref="D132" si="547">+IFERROR(D131/C131-1,"nm")</f>
        <v>0.28571428571428581</v>
      </c>
      <c r="E132" s="51">
        <f t="shared" ref="E132" si="548">+IFERROR(E131/D131-1,"nm")</f>
        <v>1.8518518518518601E-2</v>
      </c>
      <c r="F132" s="51">
        <f t="shared" ref="F132" si="549">+IFERROR(F131/E131-1,"nm")</f>
        <v>-3.6363636363636376E-2</v>
      </c>
      <c r="G132" s="51">
        <f t="shared" ref="G132" si="550">+IFERROR(G131/F131-1,"nm")</f>
        <v>-0.13207547169811318</v>
      </c>
      <c r="H132" s="51">
        <f t="shared" ref="H132" si="551">+IFERROR(H131/G131-1,"nm")</f>
        <v>-6.5217391304347783E-2</v>
      </c>
      <c r="I132" s="51">
        <f>+IFERROR(I131/H131-1,"nm")</f>
        <v>-2.3255813953488413E-2</v>
      </c>
      <c r="J132" s="51">
        <f t="shared" ref="J132" si="552">+IFERROR(J131/I131-1,"nm")</f>
        <v>0</v>
      </c>
      <c r="K132" s="51">
        <f t="shared" ref="K132" si="553">+IFERROR(K131/J131-1,"nm")</f>
        <v>0</v>
      </c>
      <c r="L132" s="51">
        <f t="shared" ref="L132" si="554">+IFERROR(L131/K131-1,"nm")</f>
        <v>0</v>
      </c>
      <c r="M132" s="51">
        <f t="shared" ref="M132" si="555">+IFERROR(M131/L131-1,"nm")</f>
        <v>0</v>
      </c>
      <c r="N132" s="51">
        <f t="shared" ref="N132" si="556">+IFERROR(N131/M131-1,"nm")</f>
        <v>0</v>
      </c>
    </row>
    <row r="133" spans="1:14">
      <c r="A133" s="50" t="s">
        <v>133</v>
      </c>
      <c r="B133" s="51">
        <f>+IFERROR(B131/B$114,"nm")</f>
        <v>1.053084031807436E-2</v>
      </c>
      <c r="C133" s="51">
        <f t="shared" ref="C133:I133" si="557">+IFERROR(C131/C$114,"nm")</f>
        <v>9.7289784572619879E-3</v>
      </c>
      <c r="D133" s="51">
        <f t="shared" si="557"/>
        <v>1.1399620012666244E-2</v>
      </c>
      <c r="E133" s="51">
        <f t="shared" si="557"/>
        <v>1.064653503677894E-2</v>
      </c>
      <c r="F133" s="51">
        <f t="shared" si="557"/>
        <v>1.0087552341073468E-2</v>
      </c>
      <c r="G133" s="51">
        <f t="shared" si="557"/>
        <v>9.148766905330152E-3</v>
      </c>
      <c r="H133" s="51">
        <f t="shared" si="557"/>
        <v>8.0479131574022079E-3</v>
      </c>
      <c r="I133" s="51">
        <f t="shared" si="557"/>
        <v>7.0528967254408059E-3</v>
      </c>
      <c r="J133" s="51">
        <f t="shared" ref="J133:N133" si="558">+IFERROR(J131/J$21,"nm")</f>
        <v>2.2884542036724241E-3</v>
      </c>
      <c r="K133" s="51">
        <f t="shared" si="558"/>
        <v>2.2884542036724241E-3</v>
      </c>
      <c r="L133" s="51">
        <f t="shared" si="558"/>
        <v>2.2884542036724241E-3</v>
      </c>
      <c r="M133" s="51">
        <f t="shared" si="558"/>
        <v>2.2884542036724241E-3</v>
      </c>
      <c r="N133" s="51">
        <f t="shared" si="558"/>
        <v>2.2884542036724241E-3</v>
      </c>
    </row>
    <row r="134" spans="1:14">
      <c r="A134" s="50" t="s">
        <v>142</v>
      </c>
      <c r="B134" s="51">
        <f t="shared" ref="B134:H134" si="559">+IFERROR(B131/B141,"nm")</f>
        <v>0.15909090909090909</v>
      </c>
      <c r="C134" s="51">
        <f t="shared" si="559"/>
        <v>0.12650602409638553</v>
      </c>
      <c r="D134" s="51">
        <f t="shared" si="559"/>
        <v>0.1588235294117647</v>
      </c>
      <c r="E134" s="51">
        <f t="shared" si="559"/>
        <v>0.16224188790560473</v>
      </c>
      <c r="F134" s="51">
        <f t="shared" si="559"/>
        <v>0.16257668711656442</v>
      </c>
      <c r="G134" s="51">
        <f t="shared" si="559"/>
        <v>0.1554054054054054</v>
      </c>
      <c r="H134" s="51">
        <f t="shared" si="559"/>
        <v>0.14144736842105263</v>
      </c>
      <c r="I134" s="51">
        <f>+IFERROR(I131/I141,"nm")</f>
        <v>0.15328467153284672</v>
      </c>
      <c r="J134" s="56">
        <f>+I134</f>
        <v>0.15328467153284672</v>
      </c>
      <c r="K134" s="56">
        <f t="shared" ref="K134" si="560">+J134</f>
        <v>0.15328467153284672</v>
      </c>
      <c r="L134" s="56">
        <f t="shared" ref="L134" si="561">+K134</f>
        <v>0.15328467153284672</v>
      </c>
      <c r="M134" s="56">
        <f t="shared" ref="M134" si="562">+L134</f>
        <v>0.15328467153284672</v>
      </c>
      <c r="N134" s="56">
        <f t="shared" ref="N134" si="563">+M134</f>
        <v>0.15328467153284672</v>
      </c>
    </row>
    <row r="135" spans="1:14">
      <c r="A135" s="9" t="s">
        <v>134</v>
      </c>
      <c r="B135" s="9">
        <f>+Historicals!B137</f>
        <v>918</v>
      </c>
      <c r="C135" s="9">
        <f>+Historicals!C137</f>
        <v>1002</v>
      </c>
      <c r="D135" s="9">
        <f>+Historicals!D137</f>
        <v>980</v>
      </c>
      <c r="E135" s="9">
        <f>+Historicals!E137</f>
        <v>1189</v>
      </c>
      <c r="F135" s="9">
        <f>+Historicals!F137</f>
        <v>1323</v>
      </c>
      <c r="G135" s="9">
        <f>+Historicals!G137</f>
        <v>1184</v>
      </c>
      <c r="H135" s="9">
        <f>+Historicals!H137</f>
        <v>1530</v>
      </c>
      <c r="I135" s="9">
        <f>+Historicals!I137</f>
        <v>1896</v>
      </c>
      <c r="J135" s="9">
        <f>+J128-J131</f>
        <v>1896</v>
      </c>
      <c r="K135" s="9">
        <f t="shared" ref="K135:N135" si="564">+K128-K131</f>
        <v>1896</v>
      </c>
      <c r="L135" s="9">
        <f t="shared" si="564"/>
        <v>1896</v>
      </c>
      <c r="M135" s="9">
        <f t="shared" si="564"/>
        <v>1896</v>
      </c>
      <c r="N135" s="9">
        <f t="shared" si="564"/>
        <v>1896</v>
      </c>
    </row>
    <row r="136" spans="1:14">
      <c r="A136" s="50" t="s">
        <v>129</v>
      </c>
      <c r="B136" s="51" t="str">
        <f t="shared" ref="B136" si="565">+IFERROR(B135/A135-1,"nm")</f>
        <v>nm</v>
      </c>
      <c r="C136" s="51">
        <f t="shared" ref="C136" si="566">+IFERROR(C135/B135-1,"nm")</f>
        <v>9.1503267973856106E-2</v>
      </c>
      <c r="D136" s="51">
        <f t="shared" ref="D136" si="567">+IFERROR(D135/C135-1,"nm")</f>
        <v>-2.1956087824351322E-2</v>
      </c>
      <c r="E136" s="51">
        <f t="shared" ref="E136" si="568">+IFERROR(E135/D135-1,"nm")</f>
        <v>0.21326530612244898</v>
      </c>
      <c r="F136" s="51">
        <f t="shared" ref="F136" si="569">+IFERROR(F135/E135-1,"nm")</f>
        <v>0.11269974768713209</v>
      </c>
      <c r="G136" s="51">
        <f t="shared" ref="G136" si="570">+IFERROR(G135/F135-1,"nm")</f>
        <v>-0.1050642479213908</v>
      </c>
      <c r="H136" s="51">
        <f t="shared" ref="H136" si="571">+IFERROR(H135/G135-1,"nm")</f>
        <v>0.29222972972972983</v>
      </c>
      <c r="I136" s="51">
        <f>+IFERROR(I135/H135-1,"nm")</f>
        <v>0.23921568627450984</v>
      </c>
      <c r="J136" s="51">
        <f t="shared" ref="J136" si="572">+IFERROR(J135/I135-1,"nm")</f>
        <v>0</v>
      </c>
      <c r="K136" s="51">
        <f t="shared" ref="K136" si="573">+IFERROR(K135/J135-1,"nm")</f>
        <v>0</v>
      </c>
      <c r="L136" s="51">
        <f t="shared" ref="L136" si="574">+IFERROR(L135/K135-1,"nm")</f>
        <v>0</v>
      </c>
      <c r="M136" s="51">
        <f t="shared" ref="M136" si="575">+IFERROR(M135/L135-1,"nm")</f>
        <v>0</v>
      </c>
      <c r="N136" s="51">
        <f t="shared" ref="N136" si="576">+IFERROR(N135/M135-1,"nm")</f>
        <v>0</v>
      </c>
    </row>
    <row r="137" spans="1:14">
      <c r="A137" s="50" t="s">
        <v>131</v>
      </c>
      <c r="B137" s="51">
        <f>+IFERROR(B135/B$114,"nm")</f>
        <v>0.19729206963249515</v>
      </c>
      <c r="C137" s="51">
        <f t="shared" ref="C137:I137" si="577">+IFERROR(C135/C$114,"nm")</f>
        <v>0.23210562890896455</v>
      </c>
      <c r="D137" s="51">
        <f t="shared" si="577"/>
        <v>0.20688199282246147</v>
      </c>
      <c r="E137" s="51">
        <f t="shared" si="577"/>
        <v>0.23015873015873015</v>
      </c>
      <c r="F137" s="51">
        <f t="shared" si="577"/>
        <v>0.25180814617434338</v>
      </c>
      <c r="G137" s="51">
        <f t="shared" si="577"/>
        <v>0.2354813046937152</v>
      </c>
      <c r="H137" s="51">
        <f t="shared" si="577"/>
        <v>0.28635597978663674</v>
      </c>
      <c r="I137" s="51">
        <f t="shared" si="577"/>
        <v>0.31838790931989924</v>
      </c>
      <c r="J137" s="51">
        <f t="shared" ref="J137:N137" si="578">+IFERROR(J135/J$21,"nm")</f>
        <v>0.10330736119435514</v>
      </c>
      <c r="K137" s="51">
        <f t="shared" si="578"/>
        <v>0.10330736119435514</v>
      </c>
      <c r="L137" s="51">
        <f t="shared" si="578"/>
        <v>0.10330736119435514</v>
      </c>
      <c r="M137" s="51">
        <f t="shared" si="578"/>
        <v>0.10330736119435514</v>
      </c>
      <c r="N137" s="51">
        <f t="shared" si="578"/>
        <v>0.10330736119435514</v>
      </c>
    </row>
    <row r="138" spans="1:14">
      <c r="A138" s="9" t="s">
        <v>135</v>
      </c>
      <c r="B138" s="9">
        <f>+Historicals!B159</f>
        <v>52</v>
      </c>
      <c r="C138" s="9">
        <f>+Historicals!C159</f>
        <v>62</v>
      </c>
      <c r="D138" s="9">
        <f>+Historicals!D159</f>
        <v>59</v>
      </c>
      <c r="E138" s="9">
        <f>+Historicals!E159</f>
        <v>49</v>
      </c>
      <c r="F138" s="9">
        <f>+Historicals!F159</f>
        <v>47</v>
      </c>
      <c r="G138" s="9">
        <f>+Historicals!G159</f>
        <v>41</v>
      </c>
      <c r="H138" s="9">
        <f>+Historicals!H159</f>
        <v>54</v>
      </c>
      <c r="I138" s="9">
        <f>+Historicals!I159</f>
        <v>56</v>
      </c>
      <c r="J138" s="52">
        <f>+J114*J140</f>
        <v>56</v>
      </c>
      <c r="K138" s="52">
        <f t="shared" ref="K138:N138" si="579">+K114*K140</f>
        <v>56</v>
      </c>
      <c r="L138" s="52">
        <f t="shared" si="579"/>
        <v>56</v>
      </c>
      <c r="M138" s="52">
        <f t="shared" si="579"/>
        <v>56</v>
      </c>
      <c r="N138" s="52">
        <f t="shared" si="579"/>
        <v>56</v>
      </c>
    </row>
    <row r="139" spans="1:14">
      <c r="A139" s="50" t="s">
        <v>129</v>
      </c>
      <c r="B139" s="51" t="str">
        <f t="shared" ref="B139" si="580">+IFERROR(B138/A138-1,"nm")</f>
        <v>nm</v>
      </c>
      <c r="C139" s="51">
        <f t="shared" ref="C139" si="581">+IFERROR(C138/B138-1,"nm")</f>
        <v>0.19230769230769229</v>
      </c>
      <c r="D139" s="51">
        <f t="shared" ref="D139" si="582">+IFERROR(D138/C138-1,"nm")</f>
        <v>-4.8387096774193505E-2</v>
      </c>
      <c r="E139" s="51">
        <f t="shared" ref="E139" si="583">+IFERROR(E138/D138-1,"nm")</f>
        <v>-0.16949152542372881</v>
      </c>
      <c r="F139" s="51">
        <f t="shared" ref="F139" si="584">+IFERROR(F138/E138-1,"nm")</f>
        <v>-4.081632653061229E-2</v>
      </c>
      <c r="G139" s="51">
        <f t="shared" ref="G139" si="585">+IFERROR(G138/F138-1,"nm")</f>
        <v>-0.12765957446808507</v>
      </c>
      <c r="H139" s="51">
        <f t="shared" ref="H139" si="586">+IFERROR(H138/G138-1,"nm")</f>
        <v>0.31707317073170738</v>
      </c>
      <c r="I139" s="51">
        <f>+IFERROR(I138/H138-1,"nm")</f>
        <v>3.7037037037036979E-2</v>
      </c>
      <c r="J139" s="51">
        <f t="shared" ref="J139" si="587">+IFERROR(J138/I138-1,"nm")</f>
        <v>0</v>
      </c>
      <c r="K139" s="51">
        <f t="shared" ref="K139" si="588">+IFERROR(K138/J138-1,"nm")</f>
        <v>0</v>
      </c>
      <c r="L139" s="51">
        <f t="shared" ref="L139" si="589">+IFERROR(L138/K138-1,"nm")</f>
        <v>0</v>
      </c>
      <c r="M139" s="51">
        <f t="shared" ref="M139" si="590">+IFERROR(M138/L138-1,"nm")</f>
        <v>0</v>
      </c>
      <c r="N139" s="51">
        <f t="shared" ref="N139" si="591">+IFERROR(N138/M138-1,"nm")</f>
        <v>0</v>
      </c>
    </row>
    <row r="140" spans="1:14">
      <c r="A140" s="50" t="s">
        <v>133</v>
      </c>
      <c r="B140" s="51">
        <f>+IFERROR(B138/B$114,"nm")</f>
        <v>1.117558564367075E-2</v>
      </c>
      <c r="C140" s="51">
        <f t="shared" ref="C140:I140" si="592">+IFERROR(C138/C$114,"nm")</f>
        <v>1.4361825341672458E-2</v>
      </c>
      <c r="D140" s="51">
        <f t="shared" si="592"/>
        <v>1.2455140384209416E-2</v>
      </c>
      <c r="E140" s="51">
        <f t="shared" si="592"/>
        <v>9.485094850948509E-3</v>
      </c>
      <c r="F140" s="51">
        <f t="shared" si="592"/>
        <v>8.9455652835934533E-3</v>
      </c>
      <c r="G140" s="51">
        <f t="shared" si="592"/>
        <v>8.1543357199681775E-3</v>
      </c>
      <c r="H140" s="51">
        <f t="shared" si="592"/>
        <v>1.0106681639528355E-2</v>
      </c>
      <c r="I140" s="51">
        <f t="shared" si="592"/>
        <v>9.4038623005877411E-3</v>
      </c>
      <c r="J140" s="56">
        <f>+I140</f>
        <v>9.4038623005877411E-3</v>
      </c>
      <c r="K140" s="56">
        <f t="shared" ref="K140" si="593">+J140</f>
        <v>9.4038623005877411E-3</v>
      </c>
      <c r="L140" s="56">
        <f t="shared" ref="L140" si="594">+K140</f>
        <v>9.4038623005877411E-3</v>
      </c>
      <c r="M140" s="56">
        <f t="shared" ref="M140" si="595">+L140</f>
        <v>9.4038623005877411E-3</v>
      </c>
      <c r="N140" s="56">
        <f t="shared" ref="N140" si="596">+M140</f>
        <v>9.4038623005877411E-3</v>
      </c>
    </row>
    <row r="141" spans="1:14">
      <c r="A141" s="9" t="s">
        <v>143</v>
      </c>
      <c r="B141" s="9">
        <f>+Historicals!B148</f>
        <v>308</v>
      </c>
      <c r="C141" s="9">
        <f>+Historicals!C148</f>
        <v>332</v>
      </c>
      <c r="D141" s="9">
        <f>+Historicals!D148</f>
        <v>340</v>
      </c>
      <c r="E141" s="9">
        <f>+Historicals!E148</f>
        <v>339</v>
      </c>
      <c r="F141" s="9">
        <f>+Historicals!F148</f>
        <v>326</v>
      </c>
      <c r="G141" s="9">
        <f>+Historicals!G148</f>
        <v>296</v>
      </c>
      <c r="H141" s="9">
        <f>+Historicals!H148</f>
        <v>304</v>
      </c>
      <c r="I141" s="9">
        <f>+Historicals!I148</f>
        <v>274</v>
      </c>
      <c r="J141" s="52">
        <f>+J114*J143</f>
        <v>274</v>
      </c>
      <c r="K141" s="52">
        <f t="shared" ref="K141:N141" si="597">+K114*K143</f>
        <v>274</v>
      </c>
      <c r="L141" s="52">
        <f t="shared" si="597"/>
        <v>274</v>
      </c>
      <c r="M141" s="52">
        <f t="shared" si="597"/>
        <v>274</v>
      </c>
      <c r="N141" s="52">
        <f t="shared" si="597"/>
        <v>274</v>
      </c>
    </row>
    <row r="142" spans="1:14">
      <c r="A142" s="50" t="s">
        <v>129</v>
      </c>
      <c r="B142" s="51" t="str">
        <f t="shared" ref="B142" si="598">+IFERROR(B141/A141-1,"nm")</f>
        <v>nm</v>
      </c>
      <c r="C142" s="51">
        <f t="shared" ref="C142" si="599">+IFERROR(C141/B141-1,"nm")</f>
        <v>7.7922077922077948E-2</v>
      </c>
      <c r="D142" s="51">
        <f t="shared" ref="D142" si="600">+IFERROR(D141/C141-1,"nm")</f>
        <v>2.4096385542168752E-2</v>
      </c>
      <c r="E142" s="51">
        <f t="shared" ref="E142" si="601">+IFERROR(E141/D141-1,"nm")</f>
        <v>-2.9411764705882248E-3</v>
      </c>
      <c r="F142" s="51">
        <f t="shared" ref="F142" si="602">+IFERROR(F141/E141-1,"nm")</f>
        <v>-3.8348082595870192E-2</v>
      </c>
      <c r="G142" s="51">
        <f t="shared" ref="G142" si="603">+IFERROR(G141/F141-1,"nm")</f>
        <v>-9.2024539877300637E-2</v>
      </c>
      <c r="H142" s="51">
        <f t="shared" ref="H142" si="604">+IFERROR(H141/G141-1,"nm")</f>
        <v>2.7027027027026973E-2</v>
      </c>
      <c r="I142" s="51">
        <f>+IFERROR(I141/H141-1,"nm")</f>
        <v>-9.8684210526315819E-2</v>
      </c>
      <c r="J142" s="51">
        <f>+J143+J144</f>
        <v>4.6011754827875735E-2</v>
      </c>
      <c r="K142" s="51">
        <f t="shared" ref="K142:N142" si="605">+K143+K144</f>
        <v>4.6011754827875735E-2</v>
      </c>
      <c r="L142" s="51">
        <f t="shared" si="605"/>
        <v>4.6011754827875735E-2</v>
      </c>
      <c r="M142" s="51">
        <f t="shared" si="605"/>
        <v>4.6011754827875735E-2</v>
      </c>
      <c r="N142" s="51">
        <f t="shared" si="605"/>
        <v>4.6011754827875735E-2</v>
      </c>
    </row>
    <row r="143" spans="1:14">
      <c r="A143" s="50" t="s">
        <v>133</v>
      </c>
      <c r="B143" s="51">
        <f>+IFERROR(B141/B$114,"nm")</f>
        <v>6.6193853427895979E-2</v>
      </c>
      <c r="C143" s="51">
        <f t="shared" ref="C143:I143" si="606">+IFERROR(C141/C$114,"nm")</f>
        <v>7.6905258281213806E-2</v>
      </c>
      <c r="D143" s="51">
        <f t="shared" si="606"/>
        <v>7.1775385264935612E-2</v>
      </c>
      <c r="E143" s="51">
        <f t="shared" si="606"/>
        <v>6.5621370499419282E-2</v>
      </c>
      <c r="F143" s="51">
        <f t="shared" si="606"/>
        <v>6.2047963456414161E-2</v>
      </c>
      <c r="G143" s="51">
        <f t="shared" si="606"/>
        <v>5.88703261734288E-2</v>
      </c>
      <c r="H143" s="51">
        <f t="shared" si="606"/>
        <v>5.6896874415122589E-2</v>
      </c>
      <c r="I143" s="51">
        <f t="shared" si="606"/>
        <v>4.6011754827875735E-2</v>
      </c>
      <c r="J143" s="56">
        <f>+I143</f>
        <v>4.6011754827875735E-2</v>
      </c>
      <c r="K143" s="56">
        <f t="shared" ref="K143" si="607">+J143</f>
        <v>4.6011754827875735E-2</v>
      </c>
      <c r="L143" s="56">
        <f t="shared" ref="L143" si="608">+K143</f>
        <v>4.6011754827875735E-2</v>
      </c>
      <c r="M143" s="56">
        <f t="shared" ref="M143" si="609">+L143</f>
        <v>4.6011754827875735E-2</v>
      </c>
      <c r="N143" s="56">
        <f t="shared" ref="N143" si="610">+M143</f>
        <v>4.6011754827875735E-2</v>
      </c>
    </row>
    <row r="144" spans="1:14">
      <c r="A144" s="47" t="str">
        <f>+Historicals!A123</f>
        <v>Global Brand Divisions</v>
      </c>
      <c r="B144" s="47"/>
      <c r="C144" s="47"/>
      <c r="D144" s="47"/>
      <c r="E144" s="47"/>
      <c r="F144" s="47"/>
      <c r="G144" s="47"/>
      <c r="H144" s="47"/>
      <c r="I144" s="47"/>
      <c r="J144" s="43"/>
      <c r="K144" s="43"/>
      <c r="L144" s="43"/>
      <c r="M144" s="43"/>
      <c r="N144" s="43"/>
    </row>
    <row r="145" spans="1:14">
      <c r="A145" s="9" t="s">
        <v>136</v>
      </c>
      <c r="B145" s="9">
        <f>+Historicals!B123</f>
        <v>115</v>
      </c>
      <c r="C145" s="9">
        <f>+Historicals!C123</f>
        <v>73</v>
      </c>
      <c r="D145" s="9">
        <f>+Historicals!D123</f>
        <v>73</v>
      </c>
      <c r="E145" s="9">
        <f>+Historicals!E123</f>
        <v>88</v>
      </c>
      <c r="F145" s="9">
        <f>+Historicals!F123</f>
        <v>42</v>
      </c>
      <c r="G145" s="9">
        <f>+Historicals!G123</f>
        <v>30</v>
      </c>
      <c r="H145" s="9">
        <f>+Historicals!H123</f>
        <v>25</v>
      </c>
      <c r="I145" s="9">
        <f>+Historicals!I123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1:14">
      <c r="A146" s="48" t="s">
        <v>129</v>
      </c>
      <c r="B146" s="51" t="str">
        <f t="shared" ref="B146" si="611">+IFERROR(B145/A145-1,"nm")</f>
        <v>nm</v>
      </c>
      <c r="C146" s="51">
        <f t="shared" ref="C146" si="612">+IFERROR(C145/B145-1,"nm")</f>
        <v>-0.36521739130434783</v>
      </c>
      <c r="D146" s="51">
        <f t="shared" ref="D146" si="613">+IFERROR(D145/C145-1,"nm")</f>
        <v>0</v>
      </c>
      <c r="E146" s="51">
        <f t="shared" ref="E146" si="614">+IFERROR(E145/D145-1,"nm")</f>
        <v>0.20547945205479445</v>
      </c>
      <c r="F146" s="51">
        <f t="shared" ref="F146" si="615">+IFERROR(F145/E145-1,"nm")</f>
        <v>-0.52272727272727271</v>
      </c>
      <c r="G146" s="51">
        <f t="shared" ref="G146" si="616">+IFERROR(G145/F145-1,"nm")</f>
        <v>-0.2857142857142857</v>
      </c>
      <c r="H146" s="51">
        <f t="shared" ref="H146" si="617">+IFERROR(H145/G145-1,"nm")</f>
        <v>-0.16666666666666663</v>
      </c>
      <c r="I146" s="51">
        <f>+IFERROR(I145/H145-1,"nm")</f>
        <v>3.08</v>
      </c>
      <c r="J146" s="51">
        <f t="shared" ref="J146" si="618">+IFERROR(J145/I145-1,"nm")</f>
        <v>0</v>
      </c>
      <c r="K146" s="51">
        <f t="shared" ref="K146" si="619">+IFERROR(K145/J145-1,"nm")</f>
        <v>0</v>
      </c>
      <c r="L146" s="51">
        <f t="shared" ref="L146" si="620">+IFERROR(L145/K145-1,"nm")</f>
        <v>0</v>
      </c>
      <c r="M146" s="51">
        <f t="shared" ref="M146" si="621">+IFERROR(M145/L145-1,"nm")</f>
        <v>0</v>
      </c>
      <c r="N146" s="51">
        <f t="shared" ref="N146" si="622">+IFERROR(N145/M145-1,"nm")</f>
        <v>0</v>
      </c>
    </row>
    <row r="147" spans="1:14">
      <c r="A147" s="49" t="s">
        <v>113</v>
      </c>
      <c r="B147" s="3">
        <f>+Historicals!B123</f>
        <v>115</v>
      </c>
      <c r="C147" s="3">
        <f>+Historicals!C123</f>
        <v>73</v>
      </c>
      <c r="D147" s="3">
        <f>+Historicals!D123</f>
        <v>73</v>
      </c>
      <c r="E147" s="3">
        <f>+Historicals!E123</f>
        <v>88</v>
      </c>
      <c r="F147" s="3">
        <f>+Historicals!F123</f>
        <v>42</v>
      </c>
      <c r="G147" s="3">
        <f>+Historicals!G123</f>
        <v>30</v>
      </c>
      <c r="H147" s="3">
        <f>+Historicals!H123</f>
        <v>25</v>
      </c>
      <c r="I147" s="3">
        <f>+Historicals!I123</f>
        <v>102</v>
      </c>
      <c r="J147" s="3">
        <f>+I147*(1+J148)</f>
        <v>102</v>
      </c>
      <c r="K147" s="3">
        <f t="shared" ref="K147" si="623">+J147*(1+K148)</f>
        <v>102</v>
      </c>
      <c r="L147" s="3">
        <f t="shared" ref="L147" si="624">+K147*(1+L148)</f>
        <v>102</v>
      </c>
      <c r="M147" s="3">
        <f t="shared" ref="M147" si="625">+L147*(1+M148)</f>
        <v>102</v>
      </c>
      <c r="N147" s="3">
        <f t="shared" ref="N147" si="626">+M147*(1+N148)</f>
        <v>102</v>
      </c>
    </row>
    <row r="148" spans="1:14">
      <c r="A148" s="48" t="s">
        <v>129</v>
      </c>
      <c r="B148" s="51" t="str">
        <f t="shared" ref="B148" si="627">+IFERROR(B147/A147-1,"nm")</f>
        <v>nm</v>
      </c>
      <c r="C148" s="51">
        <f t="shared" ref="C148" si="628">+IFERROR(C147/B147-1,"nm")</f>
        <v>-0.36521739130434783</v>
      </c>
      <c r="D148" s="51">
        <f t="shared" ref="D148" si="629">+IFERROR(D147/C147-1,"nm")</f>
        <v>0</v>
      </c>
      <c r="E148" s="51">
        <f t="shared" ref="E148" si="630">+IFERROR(E147/D147-1,"nm")</f>
        <v>0.20547945205479445</v>
      </c>
      <c r="F148" s="51">
        <f t="shared" ref="F148" si="631">+IFERROR(F147/E147-1,"nm")</f>
        <v>-0.52272727272727271</v>
      </c>
      <c r="G148" s="51">
        <f t="shared" ref="G148" si="632">+IFERROR(G147/F147-1,"nm")</f>
        <v>-0.2857142857142857</v>
      </c>
      <c r="H148" s="51">
        <f t="shared" ref="H148" si="633">+IFERROR(H147/G147-1,"nm")</f>
        <v>-0.16666666666666663</v>
      </c>
      <c r="I148" s="51">
        <f>+IFERROR(I147/H147-1,"nm")</f>
        <v>3.08</v>
      </c>
      <c r="J148" s="51">
        <f>+J149+J150</f>
        <v>0</v>
      </c>
      <c r="K148" s="51">
        <f t="shared" ref="K148:N148" si="634">+K149+K150</f>
        <v>0</v>
      </c>
      <c r="L148" s="51">
        <f t="shared" si="634"/>
        <v>0</v>
      </c>
      <c r="M148" s="51">
        <f t="shared" si="634"/>
        <v>0</v>
      </c>
      <c r="N148" s="51">
        <f t="shared" si="634"/>
        <v>0</v>
      </c>
    </row>
    <row r="149" spans="1:14">
      <c r="A149" s="48" t="s">
        <v>137</v>
      </c>
      <c r="B149" s="51">
        <f>+Historicals!B195</f>
        <v>-0.02</v>
      </c>
      <c r="C149" s="51">
        <f>+Historicals!C195</f>
        <v>-0.3</v>
      </c>
      <c r="D149" s="51">
        <f>+Historicals!D195</f>
        <v>0.02</v>
      </c>
      <c r="E149" s="51">
        <f>+Historicals!E195</f>
        <v>0.12</v>
      </c>
      <c r="F149" s="51">
        <f>+Historicals!F195</f>
        <v>-0.53</v>
      </c>
      <c r="G149" s="51">
        <f>+Historicals!G195</f>
        <v>-0.26</v>
      </c>
      <c r="H149" s="51">
        <f>+Historicals!H195</f>
        <v>-0.17</v>
      </c>
      <c r="I149" s="51">
        <f>+Historicals!I195</f>
        <v>3.02</v>
      </c>
      <c r="J149" s="56">
        <v>0</v>
      </c>
      <c r="K149" s="56">
        <f t="shared" ref="K149:K150" si="635">+J149</f>
        <v>0</v>
      </c>
      <c r="L149" s="56">
        <f t="shared" ref="L149:L150" si="636">+K149</f>
        <v>0</v>
      </c>
      <c r="M149" s="56">
        <f t="shared" ref="M149:M150" si="637">+L149</f>
        <v>0</v>
      </c>
      <c r="N149" s="56">
        <f t="shared" ref="N149:N150" si="638">+M149</f>
        <v>0</v>
      </c>
    </row>
    <row r="150" spans="1:14">
      <c r="A150" s="48" t="s">
        <v>138</v>
      </c>
      <c r="B150" s="51" t="str">
        <f t="shared" ref="B150:H150" si="639">+IFERROR(B148-B149,"nm")</f>
        <v>nm</v>
      </c>
      <c r="C150" s="51">
        <f t="shared" si="639"/>
        <v>-6.5217391304347838E-2</v>
      </c>
      <c r="D150" s="51">
        <f t="shared" si="639"/>
        <v>-0.02</v>
      </c>
      <c r="E150" s="51">
        <f t="shared" si="639"/>
        <v>8.5479452054794458E-2</v>
      </c>
      <c r="F150" s="51">
        <f t="shared" si="639"/>
        <v>7.2727272727273196E-3</v>
      </c>
      <c r="G150" s="51">
        <f t="shared" si="639"/>
        <v>-2.571428571428569E-2</v>
      </c>
      <c r="H150" s="51">
        <f t="shared" si="639"/>
        <v>3.3333333333333826E-3</v>
      </c>
      <c r="I150" s="51">
        <f>+IFERROR(I148-I149,"nm")</f>
        <v>6.0000000000000053E-2</v>
      </c>
      <c r="J150" s="56">
        <v>0</v>
      </c>
      <c r="K150" s="56">
        <f t="shared" si="635"/>
        <v>0</v>
      </c>
      <c r="L150" s="56">
        <f t="shared" si="636"/>
        <v>0</v>
      </c>
      <c r="M150" s="56">
        <f t="shared" si="637"/>
        <v>0</v>
      </c>
      <c r="N150" s="56">
        <f t="shared" si="638"/>
        <v>0</v>
      </c>
    </row>
    <row r="151" spans="1:14">
      <c r="A151" s="49" t="s">
        <v>114</v>
      </c>
      <c r="B151" s="3">
        <f>+Historicals!B233</f>
        <v>0</v>
      </c>
      <c r="C151" s="3">
        <f>+Historicals!C233</f>
        <v>0</v>
      </c>
      <c r="D151" s="3">
        <f>+Historicals!D233</f>
        <v>0</v>
      </c>
      <c r="E151" s="3">
        <f>+Historicals!E233</f>
        <v>0</v>
      </c>
      <c r="F151" s="3">
        <f>+Historicals!F233</f>
        <v>0</v>
      </c>
      <c r="G151" s="3">
        <f>+Historicals!G233</f>
        <v>0</v>
      </c>
      <c r="H151" s="3">
        <f>+Historicals!H233</f>
        <v>0</v>
      </c>
      <c r="I151" s="3">
        <f>+Historicals!I233</f>
        <v>0</v>
      </c>
      <c r="J151" s="3">
        <f>+I151*(1+J152)</f>
        <v>0</v>
      </c>
      <c r="K151" s="3">
        <f t="shared" ref="K151" si="640">+J151*(1+K152)</f>
        <v>0</v>
      </c>
      <c r="L151" s="3">
        <f t="shared" ref="L151" si="641">+K151*(1+L152)</f>
        <v>0</v>
      </c>
      <c r="M151" s="3">
        <f t="shared" ref="M151" si="642">+L151*(1+M152)</f>
        <v>0</v>
      </c>
      <c r="N151" s="3">
        <f t="shared" ref="N151" si="643">+M151*(1+N152)</f>
        <v>0</v>
      </c>
    </row>
    <row r="152" spans="1:14">
      <c r="A152" s="48" t="s">
        <v>129</v>
      </c>
      <c r="B152" s="51" t="str">
        <f t="shared" ref="B152" si="644">+IFERROR(B151/A151-1,"nm")</f>
        <v>nm</v>
      </c>
      <c r="C152" s="51" t="str">
        <f t="shared" ref="C152" si="645">+IFERROR(C151/B151-1,"nm")</f>
        <v>nm</v>
      </c>
      <c r="D152" s="51" t="str">
        <f t="shared" ref="D152" si="646">+IFERROR(D151/C151-1,"nm")</f>
        <v>nm</v>
      </c>
      <c r="E152" s="51" t="str">
        <f t="shared" ref="E152" si="647">+IFERROR(E151/D151-1,"nm")</f>
        <v>nm</v>
      </c>
      <c r="F152" s="51" t="str">
        <f t="shared" ref="F152" si="648">+IFERROR(F151/E151-1,"nm")</f>
        <v>nm</v>
      </c>
      <c r="G152" s="51" t="str">
        <f t="shared" ref="G152" si="649">+IFERROR(G151/F151-1,"nm")</f>
        <v>nm</v>
      </c>
      <c r="H152" s="51" t="str">
        <f t="shared" ref="H152" si="650">+IFERROR(H151/G151-1,"nm")</f>
        <v>nm</v>
      </c>
      <c r="I152" s="51" t="str">
        <f>+IFERROR(I151/H151-1,"nm")</f>
        <v>nm</v>
      </c>
      <c r="J152" s="51">
        <f>+J153+J154</f>
        <v>0</v>
      </c>
      <c r="K152" s="51">
        <f t="shared" ref="K152:N152" si="651">+K153+K154</f>
        <v>0</v>
      </c>
      <c r="L152" s="51">
        <f t="shared" si="651"/>
        <v>0</v>
      </c>
      <c r="M152" s="51">
        <f t="shared" si="651"/>
        <v>0</v>
      </c>
      <c r="N152" s="51">
        <f t="shared" si="651"/>
        <v>0</v>
      </c>
    </row>
    <row r="153" spans="1:14">
      <c r="A153" s="48" t="s">
        <v>137</v>
      </c>
      <c r="B153" s="51">
        <f>+Historicals!B308</f>
        <v>0</v>
      </c>
      <c r="C153" s="51">
        <f>+Historicals!C308</f>
        <v>0</v>
      </c>
      <c r="D153" s="51">
        <f>+Historicals!D308</f>
        <v>0</v>
      </c>
      <c r="E153" s="51">
        <f>+Historicals!E308</f>
        <v>0</v>
      </c>
      <c r="F153" s="51">
        <f>+Historicals!F308</f>
        <v>0</v>
      </c>
      <c r="G153" s="51">
        <f>+Historicals!G308</f>
        <v>0</v>
      </c>
      <c r="H153" s="51">
        <f>+Historicals!H308</f>
        <v>0</v>
      </c>
      <c r="I153" s="51">
        <f>+Historicals!I308</f>
        <v>0</v>
      </c>
      <c r="J153" s="56">
        <v>0</v>
      </c>
      <c r="K153" s="56">
        <f t="shared" ref="K153:K154" si="652">+J153</f>
        <v>0</v>
      </c>
      <c r="L153" s="56">
        <f t="shared" ref="L153:L154" si="653">+K153</f>
        <v>0</v>
      </c>
      <c r="M153" s="56">
        <f t="shared" ref="M153:M154" si="654">+L153</f>
        <v>0</v>
      </c>
      <c r="N153" s="56">
        <f t="shared" ref="N153:N154" si="655">+M153</f>
        <v>0</v>
      </c>
    </row>
    <row r="154" spans="1:14">
      <c r="A154" s="48" t="s">
        <v>138</v>
      </c>
      <c r="B154" s="51" t="str">
        <f t="shared" ref="B154:H154" si="656">+IFERROR(B152-B153,"nm")</f>
        <v>nm</v>
      </c>
      <c r="C154" s="51" t="str">
        <f t="shared" si="656"/>
        <v>nm</v>
      </c>
      <c r="D154" s="51" t="str">
        <f t="shared" si="656"/>
        <v>nm</v>
      </c>
      <c r="E154" s="51" t="str">
        <f t="shared" si="656"/>
        <v>nm</v>
      </c>
      <c r="F154" s="51" t="str">
        <f t="shared" si="656"/>
        <v>nm</v>
      </c>
      <c r="G154" s="51" t="str">
        <f t="shared" si="656"/>
        <v>nm</v>
      </c>
      <c r="H154" s="51" t="str">
        <f t="shared" si="656"/>
        <v>nm</v>
      </c>
      <c r="I154" s="51" t="str">
        <f>+IFERROR(I152-I153,"nm")</f>
        <v>nm</v>
      </c>
      <c r="J154" s="56">
        <v>0</v>
      </c>
      <c r="K154" s="56">
        <f t="shared" si="652"/>
        <v>0</v>
      </c>
      <c r="L154" s="56">
        <f t="shared" si="653"/>
        <v>0</v>
      </c>
      <c r="M154" s="56">
        <f t="shared" si="654"/>
        <v>0</v>
      </c>
      <c r="N154" s="56">
        <f t="shared" si="655"/>
        <v>0</v>
      </c>
    </row>
    <row r="155" spans="1:14">
      <c r="A155" s="49" t="s">
        <v>115</v>
      </c>
      <c r="B155" s="3">
        <f>+Historicals!B234</f>
        <v>0</v>
      </c>
      <c r="C155" s="3">
        <f>+Historicals!C234</f>
        <v>0</v>
      </c>
      <c r="D155" s="3">
        <f>+Historicals!D234</f>
        <v>0</v>
      </c>
      <c r="E155" s="3">
        <f>+Historicals!E234</f>
        <v>0</v>
      </c>
      <c r="F155" s="3">
        <f>+Historicals!F234</f>
        <v>0</v>
      </c>
      <c r="G155" s="3">
        <f>+Historicals!G234</f>
        <v>0</v>
      </c>
      <c r="H155" s="3">
        <f>+Historicals!H234</f>
        <v>0</v>
      </c>
      <c r="I155" s="3">
        <f>+Historicals!I234</f>
        <v>0</v>
      </c>
      <c r="J155" s="3">
        <f>+I155*(1+J156)</f>
        <v>0</v>
      </c>
      <c r="K155" s="3">
        <f t="shared" ref="K155" si="657">+J155*(1+K156)</f>
        <v>0</v>
      </c>
      <c r="L155" s="3">
        <f t="shared" ref="L155" si="658">+K155*(1+L156)</f>
        <v>0</v>
      </c>
      <c r="M155" s="3">
        <f t="shared" ref="M155" si="659">+L155*(1+M156)</f>
        <v>0</v>
      </c>
      <c r="N155" s="3">
        <f t="shared" ref="N155" si="660">+M155*(1+N156)</f>
        <v>0</v>
      </c>
    </row>
    <row r="156" spans="1:14">
      <c r="A156" s="48" t="s">
        <v>129</v>
      </c>
      <c r="B156" s="51" t="str">
        <f t="shared" ref="B156" si="661">+IFERROR(B155/A155-1,"nm")</f>
        <v>nm</v>
      </c>
      <c r="C156" s="51" t="str">
        <f t="shared" ref="C156" si="662">+IFERROR(C155/B155-1,"nm")</f>
        <v>nm</v>
      </c>
      <c r="D156" s="51" t="str">
        <f t="shared" ref="D156" si="663">+IFERROR(D155/C155-1,"nm")</f>
        <v>nm</v>
      </c>
      <c r="E156" s="51" t="str">
        <f t="shared" ref="E156" si="664">+IFERROR(E155/D155-1,"nm")</f>
        <v>nm</v>
      </c>
      <c r="F156" s="51" t="str">
        <f t="shared" ref="F156" si="665">+IFERROR(F155/E155-1,"nm")</f>
        <v>nm</v>
      </c>
      <c r="G156" s="51" t="str">
        <f t="shared" ref="G156" si="666">+IFERROR(G155/F155-1,"nm")</f>
        <v>nm</v>
      </c>
      <c r="H156" s="51" t="str">
        <f t="shared" ref="H156" si="667">+IFERROR(H155/G155-1,"nm")</f>
        <v>nm</v>
      </c>
      <c r="I156" s="51" t="str">
        <f>+IFERROR(I155/H155-1,"nm")</f>
        <v>nm</v>
      </c>
      <c r="J156" s="51">
        <f>+J157+J158</f>
        <v>0</v>
      </c>
      <c r="K156" s="51">
        <f t="shared" ref="K156:N156" si="668">+K157+K158</f>
        <v>0</v>
      </c>
      <c r="L156" s="51">
        <f t="shared" si="668"/>
        <v>0</v>
      </c>
      <c r="M156" s="51">
        <f t="shared" si="668"/>
        <v>0</v>
      </c>
      <c r="N156" s="51">
        <f t="shared" si="668"/>
        <v>0</v>
      </c>
    </row>
    <row r="157" spans="1:14">
      <c r="A157" s="48" t="s">
        <v>137</v>
      </c>
      <c r="B157" s="51">
        <f>+Historicals!B306</f>
        <v>0</v>
      </c>
      <c r="C157" s="51">
        <f>+Historicals!C306</f>
        <v>0</v>
      </c>
      <c r="D157" s="51">
        <f>+Historicals!D306</f>
        <v>0</v>
      </c>
      <c r="E157" s="51">
        <f>+Historicals!E306</f>
        <v>0</v>
      </c>
      <c r="F157" s="51">
        <f>+Historicals!F306</f>
        <v>0</v>
      </c>
      <c r="G157" s="51">
        <f>+Historicals!G306</f>
        <v>0</v>
      </c>
      <c r="H157" s="51">
        <f>+Historicals!H306</f>
        <v>0</v>
      </c>
      <c r="I157" s="51">
        <f>+Historicals!I306</f>
        <v>0</v>
      </c>
      <c r="J157" s="56">
        <v>0</v>
      </c>
      <c r="K157" s="56">
        <f t="shared" ref="K157:K158" si="669">+J157</f>
        <v>0</v>
      </c>
      <c r="L157" s="56">
        <f t="shared" ref="L157:L158" si="670">+K157</f>
        <v>0</v>
      </c>
      <c r="M157" s="56">
        <f t="shared" ref="M157:M158" si="671">+L157</f>
        <v>0</v>
      </c>
      <c r="N157" s="56">
        <f t="shared" ref="N157:N158" si="672">+M157</f>
        <v>0</v>
      </c>
    </row>
    <row r="158" spans="1:14">
      <c r="A158" s="48" t="s">
        <v>138</v>
      </c>
      <c r="B158" s="51" t="str">
        <f t="shared" ref="B158:H158" si="673">+IFERROR(B156-B157,"nm")</f>
        <v>nm</v>
      </c>
      <c r="C158" s="51" t="str">
        <f t="shared" si="673"/>
        <v>nm</v>
      </c>
      <c r="D158" s="51" t="str">
        <f t="shared" si="673"/>
        <v>nm</v>
      </c>
      <c r="E158" s="51" t="str">
        <f t="shared" si="673"/>
        <v>nm</v>
      </c>
      <c r="F158" s="51" t="str">
        <f t="shared" si="673"/>
        <v>nm</v>
      </c>
      <c r="G158" s="51" t="str">
        <f t="shared" si="673"/>
        <v>nm</v>
      </c>
      <c r="H158" s="51" t="str">
        <f t="shared" si="673"/>
        <v>nm</v>
      </c>
      <c r="I158" s="51" t="str">
        <f>+IFERROR(I156-I157,"nm")</f>
        <v>nm</v>
      </c>
      <c r="J158" s="56">
        <v>0</v>
      </c>
      <c r="K158" s="56">
        <f t="shared" si="669"/>
        <v>0</v>
      </c>
      <c r="L158" s="56">
        <f t="shared" si="670"/>
        <v>0</v>
      </c>
      <c r="M158" s="56">
        <f t="shared" si="671"/>
        <v>0</v>
      </c>
      <c r="N158" s="56">
        <f t="shared" si="672"/>
        <v>0</v>
      </c>
    </row>
    <row r="159" spans="1:14">
      <c r="A159" s="9" t="s">
        <v>130</v>
      </c>
      <c r="B159" s="52">
        <f t="shared" ref="B159:H159" si="674">+B166+B162</f>
        <v>-2057</v>
      </c>
      <c r="C159" s="52">
        <f t="shared" si="674"/>
        <v>-2366</v>
      </c>
      <c r="D159" s="52">
        <f t="shared" si="674"/>
        <v>-2444</v>
      </c>
      <c r="E159" s="52">
        <f t="shared" si="674"/>
        <v>-2441</v>
      </c>
      <c r="F159" s="52">
        <f t="shared" si="674"/>
        <v>-3067</v>
      </c>
      <c r="G159" s="52">
        <f t="shared" si="674"/>
        <v>-3254</v>
      </c>
      <c r="H159" s="52">
        <f t="shared" si="674"/>
        <v>-3434</v>
      </c>
      <c r="I159" s="52">
        <f>+I166+I162</f>
        <v>-4042</v>
      </c>
      <c r="J159" s="52">
        <f>+J145*J161</f>
        <v>-22.464120307306708</v>
      </c>
      <c r="K159" s="52">
        <f>+K145*K161</f>
        <v>-22.464120307306708</v>
      </c>
      <c r="L159" s="52">
        <f>+L145*L161</f>
        <v>-22.464120307306708</v>
      </c>
      <c r="M159" s="52">
        <f>+M145*M161</f>
        <v>-22.464120307306708</v>
      </c>
      <c r="N159" s="52">
        <f>+N145*N161</f>
        <v>-22.464120307306708</v>
      </c>
    </row>
    <row r="160" spans="1:14">
      <c r="A160" s="50" t="s">
        <v>129</v>
      </c>
      <c r="B160" s="51" t="str">
        <f t="shared" ref="B160" si="675">+IFERROR(B159/A159-1,"nm")</f>
        <v>nm</v>
      </c>
      <c r="C160" s="51">
        <f t="shared" ref="C160" si="676">+IFERROR(C159/B159-1,"nm")</f>
        <v>0.15021876519202726</v>
      </c>
      <c r="D160" s="51">
        <f t="shared" ref="D160" si="677">+IFERROR(D159/C159-1,"nm")</f>
        <v>3.2967032967033072E-2</v>
      </c>
      <c r="E160" s="51">
        <f t="shared" ref="E160" si="678">+IFERROR(E159/D159-1,"nm")</f>
        <v>-1.2274959083469206E-3</v>
      </c>
      <c r="F160" s="51">
        <f t="shared" ref="F160" si="679">+IFERROR(F159/E159-1,"nm")</f>
        <v>0.25645227365833678</v>
      </c>
      <c r="G160" s="51">
        <f t="shared" ref="G160" si="680">+IFERROR(G159/F159-1,"nm")</f>
        <v>6.0971633518095869E-2</v>
      </c>
      <c r="H160" s="51">
        <f t="shared" ref="H160" si="681">+IFERROR(H159/G159-1,"nm")</f>
        <v>5.5316533497234088E-2</v>
      </c>
      <c r="I160" s="51">
        <f>+IFERROR(I159/H159-1,"nm")</f>
        <v>0.1770529994175889</v>
      </c>
      <c r="J160" s="51">
        <f t="shared" ref="J160" si="682">+IFERROR(J159/I159-1,"nm")</f>
        <v>-0.99444232550536693</v>
      </c>
      <c r="K160" s="51">
        <f t="shared" ref="K160" si="683">+IFERROR(K159/J159-1,"nm")</f>
        <v>0</v>
      </c>
      <c r="L160" s="51">
        <f t="shared" ref="L160" si="684">+IFERROR(L159/K159-1,"nm")</f>
        <v>0</v>
      </c>
      <c r="M160" s="51">
        <f t="shared" ref="M160" si="685">+IFERROR(M159/L159-1,"nm")</f>
        <v>0</v>
      </c>
      <c r="N160" s="51">
        <f t="shared" ref="N160" si="686">+IFERROR(N159/M159-1,"nm")</f>
        <v>0</v>
      </c>
    </row>
    <row r="161" spans="1:15">
      <c r="A161" s="50" t="s">
        <v>131</v>
      </c>
      <c r="B161" s="51">
        <f t="shared" ref="B161:H161" si="687">+IFERROR(B159/B$21,"nm")</f>
        <v>-0.14970887918486173</v>
      </c>
      <c r="C161" s="51">
        <f t="shared" si="687"/>
        <v>-0.16025467353020861</v>
      </c>
      <c r="D161" s="51">
        <f t="shared" si="687"/>
        <v>-0.16062039957939012</v>
      </c>
      <c r="E161" s="51">
        <f t="shared" si="687"/>
        <v>-0.16432177717940089</v>
      </c>
      <c r="F161" s="51">
        <f t="shared" si="687"/>
        <v>-0.19286882153188278</v>
      </c>
      <c r="G161" s="51">
        <f t="shared" si="687"/>
        <v>-0.22466169566418118</v>
      </c>
      <c r="H161" s="51">
        <f t="shared" si="687"/>
        <v>-0.19989522090924966</v>
      </c>
      <c r="I161" s="51">
        <f>+IFERROR(I159/I$21,"nm")</f>
        <v>-0.22023647360104615</v>
      </c>
      <c r="J161" s="56">
        <f>+I161</f>
        <v>-0.22023647360104615</v>
      </c>
      <c r="K161" s="56">
        <f t="shared" ref="K161" si="688">+J161</f>
        <v>-0.22023647360104615</v>
      </c>
      <c r="L161" s="56">
        <f t="shared" ref="L161" si="689">+K161</f>
        <v>-0.22023647360104615</v>
      </c>
      <c r="M161" s="56">
        <f t="shared" ref="M161" si="690">+L161</f>
        <v>-0.22023647360104615</v>
      </c>
      <c r="N161" s="56">
        <f t="shared" ref="N161" si="691">+M161</f>
        <v>-0.22023647360104615</v>
      </c>
    </row>
    <row r="162" spans="1:15">
      <c r="A162" s="9" t="s">
        <v>132</v>
      </c>
      <c r="B162" s="9">
        <f>+Historicals!B171</f>
        <v>210</v>
      </c>
      <c r="C162" s="9">
        <f>+Historicals!C171</f>
        <v>230</v>
      </c>
      <c r="D162" s="9">
        <f>+Historicals!D171</f>
        <v>233</v>
      </c>
      <c r="E162" s="9">
        <f>+Historicals!E171</f>
        <v>217</v>
      </c>
      <c r="F162" s="9">
        <f>+Historicals!F171</f>
        <v>195</v>
      </c>
      <c r="G162" s="9">
        <f>+Historicals!G171</f>
        <v>214</v>
      </c>
      <c r="H162" s="9">
        <f>+Historicals!H171</f>
        <v>222</v>
      </c>
      <c r="I162" s="9">
        <f>+Historicals!I171</f>
        <v>220</v>
      </c>
      <c r="J162" s="52">
        <f>+J165*J172</f>
        <v>219.99999999999997</v>
      </c>
      <c r="K162" s="52">
        <f t="shared" ref="K162:N162" si="692">+K165*K172</f>
        <v>219.99999999999997</v>
      </c>
      <c r="L162" s="52">
        <f t="shared" si="692"/>
        <v>219.99999999999997</v>
      </c>
      <c r="M162" s="52">
        <f t="shared" si="692"/>
        <v>219.99999999999997</v>
      </c>
      <c r="N162" s="52">
        <f t="shared" si="692"/>
        <v>219.99999999999997</v>
      </c>
    </row>
    <row r="163" spans="1:15">
      <c r="A163" s="50" t="s">
        <v>129</v>
      </c>
      <c r="B163" s="51" t="str">
        <f t="shared" ref="B163" si="693">+IFERROR(B162/A162-1,"nm")</f>
        <v>nm</v>
      </c>
      <c r="C163" s="51">
        <f t="shared" ref="C163" si="694">+IFERROR(C162/B162-1,"nm")</f>
        <v>9.5238095238095344E-2</v>
      </c>
      <c r="D163" s="51">
        <f t="shared" ref="D163" si="695">+IFERROR(D162/C162-1,"nm")</f>
        <v>1.304347826086949E-2</v>
      </c>
      <c r="E163" s="51">
        <f t="shared" ref="E163" si="696">+IFERROR(E162/D162-1,"nm")</f>
        <v>-6.8669527896995763E-2</v>
      </c>
      <c r="F163" s="51">
        <f t="shared" ref="F163" si="697">+IFERROR(F162/E162-1,"nm")</f>
        <v>-0.10138248847926268</v>
      </c>
      <c r="G163" s="51">
        <f t="shared" ref="G163" si="698">+IFERROR(G162/F162-1,"nm")</f>
        <v>9.7435897435897534E-2</v>
      </c>
      <c r="H163" s="51">
        <f t="shared" ref="H163" si="699">+IFERROR(H162/G162-1,"nm")</f>
        <v>3.7383177570093462E-2</v>
      </c>
      <c r="I163" s="51">
        <f>+IFERROR(I162/H162-1,"nm")</f>
        <v>-9.009009009009028E-3</v>
      </c>
      <c r="J163" s="51">
        <f t="shared" ref="J163" si="700">+IFERROR(J162/I162-1,"nm")</f>
        <v>-1.1102230246251565E-16</v>
      </c>
      <c r="K163" s="51">
        <f t="shared" ref="K163" si="701">+IFERROR(K162/J162-1,"nm")</f>
        <v>0</v>
      </c>
      <c r="L163" s="51">
        <f t="shared" ref="L163" si="702">+IFERROR(L162/K162-1,"nm")</f>
        <v>0</v>
      </c>
      <c r="M163" s="51">
        <f t="shared" ref="M163" si="703">+IFERROR(M162/L162-1,"nm")</f>
        <v>0</v>
      </c>
      <c r="N163" s="51">
        <f t="shared" ref="N163" si="704">+IFERROR(N162/M162-1,"nm")</f>
        <v>0</v>
      </c>
    </row>
    <row r="164" spans="1:15">
      <c r="A164" s="50" t="s">
        <v>133</v>
      </c>
      <c r="B164" s="51">
        <f>+IFERROR(B162/B$145,"nm")</f>
        <v>1.826086956521739</v>
      </c>
      <c r="C164" s="51">
        <f t="shared" ref="C164:I164" si="705">+IFERROR(C162/C$145,"nm")</f>
        <v>3.1506849315068495</v>
      </c>
      <c r="D164" s="51">
        <f t="shared" si="705"/>
        <v>3.1917808219178081</v>
      </c>
      <c r="E164" s="51">
        <f t="shared" si="705"/>
        <v>2.4659090909090908</v>
      </c>
      <c r="F164" s="51">
        <f t="shared" si="705"/>
        <v>4.6428571428571432</v>
      </c>
      <c r="G164" s="51">
        <f t="shared" si="705"/>
        <v>7.1333333333333337</v>
      </c>
      <c r="H164" s="51">
        <f t="shared" si="705"/>
        <v>8.8800000000000008</v>
      </c>
      <c r="I164" s="51">
        <f t="shared" si="705"/>
        <v>2.1568627450980391</v>
      </c>
      <c r="J164" s="51">
        <f t="shared" ref="J164:N164" si="706">+IFERROR(J162/J$21,"nm")</f>
        <v>1.1987141066855554E-2</v>
      </c>
      <c r="K164" s="51">
        <f t="shared" si="706"/>
        <v>1.1987141066855554E-2</v>
      </c>
      <c r="L164" s="51">
        <f t="shared" si="706"/>
        <v>1.1987141066855554E-2</v>
      </c>
      <c r="M164" s="51">
        <f t="shared" si="706"/>
        <v>1.1987141066855554E-2</v>
      </c>
      <c r="N164" s="51">
        <f t="shared" si="706"/>
        <v>1.1987141066855554E-2</v>
      </c>
    </row>
    <row r="165" spans="1:15">
      <c r="A165" s="50" t="s">
        <v>142</v>
      </c>
      <c r="B165" s="51">
        <f t="shared" ref="B165:H165" si="707">+IFERROR(B162/B172,"nm")</f>
        <v>0.43388429752066116</v>
      </c>
      <c r="C165" s="51">
        <f t="shared" si="707"/>
        <v>0.45009784735812131</v>
      </c>
      <c r="D165" s="51">
        <f t="shared" si="707"/>
        <v>0.43714821763602252</v>
      </c>
      <c r="E165" s="51">
        <f t="shared" si="707"/>
        <v>0.36348408710217756</v>
      </c>
      <c r="F165" s="51">
        <f t="shared" si="707"/>
        <v>0.2932330827067669</v>
      </c>
      <c r="G165" s="51">
        <f t="shared" si="707"/>
        <v>0.25783132530120484</v>
      </c>
      <c r="H165" s="51">
        <f t="shared" si="707"/>
        <v>0.2846153846153846</v>
      </c>
      <c r="I165" s="51">
        <f>+IFERROR(I162/I172,"nm")</f>
        <v>0.27883396704689478</v>
      </c>
      <c r="J165" s="56">
        <f>+I165</f>
        <v>0.27883396704689478</v>
      </c>
      <c r="K165" s="56">
        <f t="shared" ref="K165" si="708">+J165</f>
        <v>0.27883396704689478</v>
      </c>
      <c r="L165" s="56">
        <f t="shared" ref="L165" si="709">+K165</f>
        <v>0.27883396704689478</v>
      </c>
      <c r="M165" s="56">
        <f t="shared" ref="M165" si="710">+L165</f>
        <v>0.27883396704689478</v>
      </c>
      <c r="N165" s="56">
        <f t="shared" ref="N165" si="711">+M165</f>
        <v>0.27883396704689478</v>
      </c>
    </row>
    <row r="166" spans="1:15">
      <c r="A166" s="9" t="s">
        <v>134</v>
      </c>
      <c r="B166" s="9">
        <f>+Historicals!B138</f>
        <v>-2267</v>
      </c>
      <c r="C166" s="9">
        <f>+Historicals!C138</f>
        <v>-2596</v>
      </c>
      <c r="D166" s="9">
        <f>+Historicals!D138</f>
        <v>-2677</v>
      </c>
      <c r="E166" s="9">
        <f>+Historicals!E138</f>
        <v>-2658</v>
      </c>
      <c r="F166" s="9">
        <f>+Historicals!F138</f>
        <v>-3262</v>
      </c>
      <c r="G166" s="9">
        <f>+Historicals!G138</f>
        <v>-3468</v>
      </c>
      <c r="H166" s="9">
        <f>+Historicals!H138</f>
        <v>-3656</v>
      </c>
      <c r="I166" s="9">
        <f>+Historicals!I138</f>
        <v>-4262</v>
      </c>
      <c r="J166" s="9">
        <f>+J159-J162</f>
        <v>-242.46412030730667</v>
      </c>
      <c r="K166" s="9">
        <f t="shared" ref="K166:N166" si="712">+K159-K162</f>
        <v>-242.46412030730667</v>
      </c>
      <c r="L166" s="9">
        <f t="shared" si="712"/>
        <v>-242.46412030730667</v>
      </c>
      <c r="M166" s="9">
        <f t="shared" si="712"/>
        <v>-242.46412030730667</v>
      </c>
      <c r="N166" s="9">
        <f t="shared" si="712"/>
        <v>-242.46412030730667</v>
      </c>
    </row>
    <row r="167" spans="1:15">
      <c r="A167" s="50" t="s">
        <v>129</v>
      </c>
      <c r="B167" s="51" t="str">
        <f t="shared" ref="B167" si="713">+IFERROR(B166/A166-1,"nm")</f>
        <v>nm</v>
      </c>
      <c r="C167" s="51">
        <f t="shared" ref="C167" si="714">+IFERROR(C166/B166-1,"nm")</f>
        <v>0.145125716806352</v>
      </c>
      <c r="D167" s="51">
        <f t="shared" ref="D167" si="715">+IFERROR(D166/C166-1,"nm")</f>
        <v>3.1201848998459125E-2</v>
      </c>
      <c r="E167" s="51">
        <f t="shared" ref="E167" si="716">+IFERROR(E166/D166-1,"nm")</f>
        <v>-7.097497198356395E-3</v>
      </c>
      <c r="F167" s="51">
        <f t="shared" ref="F167" si="717">+IFERROR(F166/E166-1,"nm")</f>
        <v>0.22723852520692245</v>
      </c>
      <c r="G167" s="51">
        <f t="shared" ref="G167" si="718">+IFERROR(G166/F166-1,"nm")</f>
        <v>6.3151440833844275E-2</v>
      </c>
      <c r="H167" s="51">
        <f t="shared" ref="H167" si="719">+IFERROR(H166/G166-1,"nm")</f>
        <v>5.4209919261822392E-2</v>
      </c>
      <c r="I167" s="51">
        <f>+IFERROR(I166/H166-1,"nm")</f>
        <v>0.16575492341356668</v>
      </c>
      <c r="J167" s="51">
        <f t="shared" ref="J167" si="720">+IFERROR(J166/I166-1,"nm")</f>
        <v>-0.94311024863742221</v>
      </c>
      <c r="K167" s="51">
        <f t="shared" ref="K167" si="721">+IFERROR(K166/J166-1,"nm")</f>
        <v>0</v>
      </c>
      <c r="L167" s="51">
        <f t="shared" ref="L167" si="722">+IFERROR(L166/K166-1,"nm")</f>
        <v>0</v>
      </c>
      <c r="M167" s="51">
        <f t="shared" ref="M167" si="723">+IFERROR(M166/L166-1,"nm")</f>
        <v>0</v>
      </c>
      <c r="N167" s="51">
        <f t="shared" ref="N167" si="724">+IFERROR(N166/M166-1,"nm")</f>
        <v>0</v>
      </c>
    </row>
    <row r="168" spans="1:15">
      <c r="A168" s="50" t="s">
        <v>131</v>
      </c>
      <c r="B168" s="51">
        <f>+IFERROR(B166/B$145,"nm")</f>
        <v>-19.713043478260868</v>
      </c>
      <c r="C168" s="51">
        <f t="shared" ref="C168:I168" si="725">+IFERROR(C166/C$145,"nm")</f>
        <v>-35.561643835616437</v>
      </c>
      <c r="D168" s="51">
        <f t="shared" si="725"/>
        <v>-36.671232876712331</v>
      </c>
      <c r="E168" s="51">
        <f t="shared" si="725"/>
        <v>-30.204545454545453</v>
      </c>
      <c r="F168" s="51">
        <f t="shared" si="725"/>
        <v>-77.666666666666671</v>
      </c>
      <c r="G168" s="51">
        <f t="shared" si="725"/>
        <v>-115.6</v>
      </c>
      <c r="H168" s="51">
        <f t="shared" si="725"/>
        <v>-146.24</v>
      </c>
      <c r="I168" s="51">
        <f t="shared" si="725"/>
        <v>-41.784313725490193</v>
      </c>
      <c r="J168" s="51">
        <f t="shared" ref="J168:N168" si="726">+IFERROR(J166/J$21,"nm")</f>
        <v>-1.3211143698976007E-2</v>
      </c>
      <c r="K168" s="51">
        <f t="shared" si="726"/>
        <v>-1.3211143698976007E-2</v>
      </c>
      <c r="L168" s="51">
        <f t="shared" si="726"/>
        <v>-1.3211143698976007E-2</v>
      </c>
      <c r="M168" s="51">
        <f t="shared" si="726"/>
        <v>-1.3211143698976007E-2</v>
      </c>
      <c r="N168" s="51">
        <f t="shared" si="726"/>
        <v>-1.3211143698976007E-2</v>
      </c>
    </row>
    <row r="169" spans="1:15">
      <c r="A169" s="9" t="s">
        <v>135</v>
      </c>
      <c r="B169" s="9">
        <f>+Historicals!B160</f>
        <v>225</v>
      </c>
      <c r="C169" s="9">
        <f>+Historicals!C160</f>
        <v>258</v>
      </c>
      <c r="D169" s="9">
        <f>+Historicals!D160</f>
        <v>278</v>
      </c>
      <c r="E169" s="9">
        <f>+Historicals!E160</f>
        <v>286</v>
      </c>
      <c r="F169" s="9">
        <f>+Historicals!F160</f>
        <v>278</v>
      </c>
      <c r="G169" s="9">
        <f>+Historicals!G160</f>
        <v>438</v>
      </c>
      <c r="H169" s="9">
        <f>+Historicals!H160</f>
        <v>278</v>
      </c>
      <c r="I169" s="9">
        <f>+Historicals!I160</f>
        <v>222</v>
      </c>
      <c r="J169" s="52">
        <f>+J145*J171</f>
        <v>221.99999999999997</v>
      </c>
      <c r="K169" s="52">
        <f>+K145*K171</f>
        <v>221.99999999999997</v>
      </c>
      <c r="L169" s="52">
        <f>+L145*L171</f>
        <v>221.99999999999997</v>
      </c>
      <c r="M169" s="52">
        <f>+M145*M171</f>
        <v>221.99999999999997</v>
      </c>
      <c r="N169" s="52">
        <f>+N145*N171</f>
        <v>221.99999999999997</v>
      </c>
    </row>
    <row r="170" spans="1:15">
      <c r="A170" s="50" t="s">
        <v>129</v>
      </c>
      <c r="B170" s="51" t="str">
        <f t="shared" ref="B170" si="727">+IFERROR(B169/A169-1,"nm")</f>
        <v>nm</v>
      </c>
      <c r="C170" s="51">
        <f t="shared" ref="C170" si="728">+IFERROR(C169/B169-1,"nm")</f>
        <v>0.14666666666666672</v>
      </c>
      <c r="D170" s="51">
        <f t="shared" ref="D170" si="729">+IFERROR(D169/C169-1,"nm")</f>
        <v>7.7519379844961156E-2</v>
      </c>
      <c r="E170" s="51">
        <f t="shared" ref="E170" si="730">+IFERROR(E169/D169-1,"nm")</f>
        <v>2.877697841726623E-2</v>
      </c>
      <c r="F170" s="51">
        <f t="shared" ref="F170" si="731">+IFERROR(F169/E169-1,"nm")</f>
        <v>-2.7972027972028024E-2</v>
      </c>
      <c r="G170" s="51">
        <f t="shared" ref="G170" si="732">+IFERROR(G169/F169-1,"nm")</f>
        <v>0.57553956834532372</v>
      </c>
      <c r="H170" s="51">
        <f t="shared" ref="H170" si="733">+IFERROR(H169/G169-1,"nm")</f>
        <v>-0.36529680365296802</v>
      </c>
      <c r="I170" s="51">
        <f>+IFERROR(I169/H169-1,"nm")</f>
        <v>-0.20143884892086328</v>
      </c>
      <c r="J170" s="51">
        <f t="shared" ref="J170" si="734">+IFERROR(J169/I169-1,"nm")</f>
        <v>-1.1102230246251565E-16</v>
      </c>
      <c r="K170" s="51">
        <f t="shared" ref="K170" si="735">+IFERROR(K169/J169-1,"nm")</f>
        <v>0</v>
      </c>
      <c r="L170" s="51">
        <f t="shared" ref="L170" si="736">+IFERROR(L169/K169-1,"nm")</f>
        <v>0</v>
      </c>
      <c r="M170" s="51">
        <f t="shared" ref="M170" si="737">+IFERROR(M169/L169-1,"nm")</f>
        <v>0</v>
      </c>
      <c r="N170" s="51">
        <f t="shared" ref="N170" si="738">+IFERROR(N169/M169-1,"nm")</f>
        <v>0</v>
      </c>
    </row>
    <row r="171" spans="1:15">
      <c r="A171" s="50" t="s">
        <v>133</v>
      </c>
      <c r="B171" s="51">
        <f>+IFERROR(B169/B$145,"nm")</f>
        <v>1.9565217391304348</v>
      </c>
      <c r="C171" s="51">
        <f t="shared" ref="C171:I171" si="739">+IFERROR(C169/C$145,"nm")</f>
        <v>3.5342465753424657</v>
      </c>
      <c r="D171" s="51">
        <f t="shared" si="739"/>
        <v>3.8082191780821919</v>
      </c>
      <c r="E171" s="51">
        <f t="shared" si="739"/>
        <v>3.25</v>
      </c>
      <c r="F171" s="51">
        <f t="shared" si="739"/>
        <v>6.6190476190476186</v>
      </c>
      <c r="G171" s="51">
        <f t="shared" si="739"/>
        <v>14.6</v>
      </c>
      <c r="H171" s="51">
        <f t="shared" si="739"/>
        <v>11.12</v>
      </c>
      <c r="I171" s="51">
        <f t="shared" si="739"/>
        <v>2.1764705882352939</v>
      </c>
      <c r="J171" s="56">
        <f>+I171</f>
        <v>2.1764705882352939</v>
      </c>
      <c r="K171" s="56">
        <f t="shared" ref="K171" si="740">+J171</f>
        <v>2.1764705882352939</v>
      </c>
      <c r="L171" s="56">
        <f t="shared" ref="L171" si="741">+K171</f>
        <v>2.1764705882352939</v>
      </c>
      <c r="M171" s="56">
        <f t="shared" ref="M171" si="742">+L171</f>
        <v>2.1764705882352939</v>
      </c>
      <c r="N171" s="56">
        <f t="shared" ref="N171" si="743">+M171</f>
        <v>2.1764705882352939</v>
      </c>
    </row>
    <row r="172" spans="1:15">
      <c r="A172" s="9" t="s">
        <v>143</v>
      </c>
      <c r="B172" s="9">
        <f>+Historicals!B149</f>
        <v>484</v>
      </c>
      <c r="C172" s="9">
        <f>+Historicals!C149</f>
        <v>511</v>
      </c>
      <c r="D172" s="9">
        <f>+Historicals!D149</f>
        <v>533</v>
      </c>
      <c r="E172" s="9">
        <f>+Historicals!E149</f>
        <v>597</v>
      </c>
      <c r="F172" s="9">
        <f>+Historicals!F149</f>
        <v>665</v>
      </c>
      <c r="G172" s="9">
        <f>+Historicals!G149</f>
        <v>830</v>
      </c>
      <c r="H172" s="9">
        <f>+Historicals!H149</f>
        <v>780</v>
      </c>
      <c r="I172" s="9">
        <f>+Historicals!I149</f>
        <v>789</v>
      </c>
      <c r="J172" s="52">
        <f>+J145*J174</f>
        <v>789</v>
      </c>
      <c r="K172" s="52">
        <f>+K145*K174</f>
        <v>789</v>
      </c>
      <c r="L172" s="52">
        <f>+L145*L174</f>
        <v>789</v>
      </c>
      <c r="M172" s="52">
        <f>+M145*M174</f>
        <v>789</v>
      </c>
      <c r="N172" s="52">
        <f>+N145*N174</f>
        <v>789</v>
      </c>
    </row>
    <row r="173" spans="1:15">
      <c r="A173" s="50" t="s">
        <v>129</v>
      </c>
      <c r="B173" s="51" t="str">
        <f t="shared" ref="B173" si="744">+IFERROR(B172/A172-1,"nm")</f>
        <v>nm</v>
      </c>
      <c r="C173" s="51">
        <f t="shared" ref="C173" si="745">+IFERROR(C172/B172-1,"nm")</f>
        <v>5.5785123966942241E-2</v>
      </c>
      <c r="D173" s="51">
        <f t="shared" ref="D173" si="746">+IFERROR(D172/C172-1,"nm")</f>
        <v>4.3052837573385627E-2</v>
      </c>
      <c r="E173" s="51">
        <f t="shared" ref="E173" si="747">+IFERROR(E172/D172-1,"nm")</f>
        <v>0.12007504690431525</v>
      </c>
      <c r="F173" s="51">
        <f t="shared" ref="F173" si="748">+IFERROR(F172/E172-1,"nm")</f>
        <v>0.11390284757118918</v>
      </c>
      <c r="G173" s="51">
        <f t="shared" ref="G173" si="749">+IFERROR(G172/F172-1,"nm")</f>
        <v>0.24812030075187974</v>
      </c>
      <c r="H173" s="51">
        <f t="shared" ref="H173" si="750">+IFERROR(H172/G172-1,"nm")</f>
        <v>-6.0240963855421659E-2</v>
      </c>
      <c r="I173" s="51">
        <f>+IFERROR(I172/H172-1,"nm")</f>
        <v>1.1538461538461497E-2</v>
      </c>
      <c r="J173" s="51">
        <f>+J174+J175</f>
        <v>7.7352941176470589</v>
      </c>
      <c r="K173" s="51">
        <f t="shared" ref="K173:N173" si="751">+K174+K175</f>
        <v>7.7352941176470589</v>
      </c>
      <c r="L173" s="51">
        <f t="shared" si="751"/>
        <v>7.7352941176470589</v>
      </c>
      <c r="M173" s="51">
        <f t="shared" si="751"/>
        <v>7.7352941176470589</v>
      </c>
      <c r="N173" s="51">
        <f t="shared" si="751"/>
        <v>7.7352941176470589</v>
      </c>
    </row>
    <row r="174" spans="1:15">
      <c r="A174" s="50" t="s">
        <v>133</v>
      </c>
      <c r="B174" s="51">
        <f>+IFERROR(B172/B$145,"nm")</f>
        <v>4.2086956521739127</v>
      </c>
      <c r="C174" s="51">
        <f t="shared" ref="C174:I174" si="752">+IFERROR(C172/C$145,"nm")</f>
        <v>7</v>
      </c>
      <c r="D174" s="51">
        <f t="shared" si="752"/>
        <v>7.3013698630136989</v>
      </c>
      <c r="E174" s="51">
        <f t="shared" si="752"/>
        <v>6.7840909090909092</v>
      </c>
      <c r="F174" s="51">
        <f t="shared" si="752"/>
        <v>15.833333333333334</v>
      </c>
      <c r="G174" s="51">
        <f t="shared" si="752"/>
        <v>27.666666666666668</v>
      </c>
      <c r="H174" s="51">
        <f t="shared" si="752"/>
        <v>31.2</v>
      </c>
      <c r="I174" s="51">
        <f t="shared" si="752"/>
        <v>7.7352941176470589</v>
      </c>
      <c r="J174" s="56">
        <f>+I174</f>
        <v>7.7352941176470589</v>
      </c>
      <c r="K174" s="56">
        <f t="shared" ref="K174" si="753">+J174</f>
        <v>7.7352941176470589</v>
      </c>
      <c r="L174" s="56">
        <f t="shared" ref="L174" si="754">+K174</f>
        <v>7.7352941176470589</v>
      </c>
      <c r="M174" s="56">
        <f t="shared" ref="M174" si="755">+L174</f>
        <v>7.7352941176470589</v>
      </c>
      <c r="N174" s="56">
        <f t="shared" ref="N174" si="756">+M174</f>
        <v>7.7352941176470589</v>
      </c>
    </row>
    <row r="175" spans="1:15">
      <c r="A175" s="47" t="str">
        <f>+Historicals!A125</f>
        <v>Converse</v>
      </c>
      <c r="B175" s="47"/>
      <c r="C175" s="47"/>
      <c r="D175" s="47"/>
      <c r="E175" s="47"/>
      <c r="F175" s="47"/>
      <c r="G175" s="47"/>
      <c r="H175" s="47"/>
      <c r="I175" s="47"/>
      <c r="J175" s="43"/>
      <c r="K175" s="43"/>
      <c r="L175" s="43"/>
      <c r="M175" s="43"/>
      <c r="N175" s="43"/>
    </row>
    <row r="176" spans="1:15">
      <c r="A176" s="9" t="s">
        <v>136</v>
      </c>
      <c r="B176" s="9">
        <f>+Historicals!B125</f>
        <v>1982</v>
      </c>
      <c r="C176" s="9">
        <f>+Historicals!C125</f>
        <v>1955</v>
      </c>
      <c r="D176" s="9">
        <f>+Historicals!D125</f>
        <v>2042</v>
      </c>
      <c r="E176" s="9">
        <f>+Historicals!E125</f>
        <v>1886</v>
      </c>
      <c r="F176" s="9">
        <f>+Historicals!F125</f>
        <v>1906</v>
      </c>
      <c r="G176" s="9">
        <f>+Historicals!G125</f>
        <v>1846</v>
      </c>
      <c r="H176" s="9">
        <f>+Historicals!H125</f>
        <v>2205</v>
      </c>
      <c r="I176" s="9">
        <f>+Historicals!I125</f>
        <v>2346</v>
      </c>
      <c r="J176" s="9">
        <f>+SUM(J178+J182+J186+J190)</f>
        <v>2346</v>
      </c>
      <c r="K176" s="9">
        <f t="shared" ref="K176:N176" si="757">+SUM(K178+K182+K186+K190)</f>
        <v>2346</v>
      </c>
      <c r="L176" s="9">
        <f t="shared" si="757"/>
        <v>2346</v>
      </c>
      <c r="M176" s="9">
        <f t="shared" si="757"/>
        <v>2346</v>
      </c>
      <c r="N176" s="9">
        <f t="shared" si="757"/>
        <v>2346</v>
      </c>
      <c r="O176" s="9"/>
    </row>
    <row r="177" spans="1:14">
      <c r="A177" s="48" t="s">
        <v>129</v>
      </c>
      <c r="B177" s="51" t="str">
        <f t="shared" ref="B177" si="758">+IFERROR(B176/A176-1,"nm")</f>
        <v>nm</v>
      </c>
      <c r="C177" s="51">
        <f t="shared" ref="C177" si="759">+IFERROR(C176/B176-1,"nm")</f>
        <v>-1.3622603430877955E-2</v>
      </c>
      <c r="D177" s="51">
        <f t="shared" ref="D177" si="760">+IFERROR(D176/C176-1,"nm")</f>
        <v>4.4501278772378416E-2</v>
      </c>
      <c r="E177" s="51">
        <f t="shared" ref="E177" si="761">+IFERROR(E176/D176-1,"nm")</f>
        <v>-7.6395690499510338E-2</v>
      </c>
      <c r="F177" s="51">
        <f t="shared" ref="F177" si="762">+IFERROR(F176/E176-1,"nm")</f>
        <v>1.0604453870625585E-2</v>
      </c>
      <c r="G177" s="51">
        <f t="shared" ref="G177" si="763">+IFERROR(G176/F176-1,"nm")</f>
        <v>-3.147953830010497E-2</v>
      </c>
      <c r="H177" s="51">
        <f t="shared" ref="H177" si="764">+IFERROR(H176/G176-1,"nm")</f>
        <v>0.19447453954496208</v>
      </c>
      <c r="I177" s="51">
        <f>+IFERROR(I176/H176-1,"nm")</f>
        <v>6.3945578231292544E-2</v>
      </c>
      <c r="J177" s="51">
        <f t="shared" ref="J177" si="765">+IFERROR(J176/I176-1,"nm")</f>
        <v>0</v>
      </c>
      <c r="K177" s="51">
        <f t="shared" ref="K177" si="766">+IFERROR(K176/J176-1,"nm")</f>
        <v>0</v>
      </c>
      <c r="L177" s="51">
        <f t="shared" ref="L177" si="767">+IFERROR(L176/K176-1,"nm")</f>
        <v>0</v>
      </c>
      <c r="M177" s="51">
        <f t="shared" ref="M177" si="768">+IFERROR(M176/L176-1,"nm")</f>
        <v>0</v>
      </c>
      <c r="N177" s="51">
        <f t="shared" ref="N177" si="769">+IFERROR(N176/M176-1,"nm")</f>
        <v>0</v>
      </c>
    </row>
    <row r="178" spans="1:14">
      <c r="A178" s="49" t="s">
        <v>113</v>
      </c>
      <c r="B178" s="3">
        <f>+Historicals!B126</f>
        <v>1982</v>
      </c>
      <c r="C178" s="3">
        <f>+Historicals!C126</f>
        <v>1955</v>
      </c>
      <c r="D178" s="3">
        <f>+Historicals!D126</f>
        <v>2042</v>
      </c>
      <c r="E178" s="3">
        <f>+Historicals!E126</f>
        <v>1611</v>
      </c>
      <c r="F178" s="3">
        <f>+Historicals!F126</f>
        <v>1658</v>
      </c>
      <c r="G178" s="3">
        <f>+Historicals!G126</f>
        <v>1642</v>
      </c>
      <c r="H178" s="3">
        <f>+Historicals!H126</f>
        <v>1986</v>
      </c>
      <c r="I178" s="3">
        <f>+Historicals!I126</f>
        <v>2094</v>
      </c>
      <c r="J178" s="3">
        <f>+I178*(1+J179)</f>
        <v>2094</v>
      </c>
      <c r="K178" s="3">
        <f t="shared" ref="K178" si="770">+J178*(1+K179)</f>
        <v>2094</v>
      </c>
      <c r="L178" s="3">
        <f t="shared" ref="L178" si="771">+K178*(1+L179)</f>
        <v>2094</v>
      </c>
      <c r="M178" s="3">
        <f t="shared" ref="M178" si="772">+L178*(1+M179)</f>
        <v>2094</v>
      </c>
      <c r="N178" s="3">
        <f t="shared" ref="N178" si="773">+M178*(1+N179)</f>
        <v>2094</v>
      </c>
    </row>
    <row r="179" spans="1:14">
      <c r="A179" s="48" t="s">
        <v>129</v>
      </c>
      <c r="B179" s="51" t="str">
        <f t="shared" ref="B179" si="774">+IFERROR(B178/A178-1,"nm")</f>
        <v>nm</v>
      </c>
      <c r="C179" s="51">
        <f t="shared" ref="C179" si="775">+IFERROR(C178/B178-1,"nm")</f>
        <v>-1.3622603430877955E-2</v>
      </c>
      <c r="D179" s="51">
        <f t="shared" ref="D179" si="776">+IFERROR(D178/C178-1,"nm")</f>
        <v>4.4501278772378416E-2</v>
      </c>
      <c r="E179" s="51">
        <f t="shared" ref="E179" si="777">+IFERROR(E178/D178-1,"nm")</f>
        <v>-0.21106758080313415</v>
      </c>
      <c r="F179" s="51">
        <f t="shared" ref="F179" si="778">+IFERROR(F178/E178-1,"nm")</f>
        <v>2.9174425822470429E-2</v>
      </c>
      <c r="G179" s="51">
        <f t="shared" ref="G179" si="779">+IFERROR(G178/F178-1,"nm")</f>
        <v>-9.6501809408926498E-3</v>
      </c>
      <c r="H179" s="51">
        <f t="shared" ref="H179" si="780">+IFERROR(H178/G178-1,"nm")</f>
        <v>0.2095006090133984</v>
      </c>
      <c r="I179" s="51">
        <f>+IFERROR(I178/H178-1,"nm")</f>
        <v>5.4380664652567967E-2</v>
      </c>
      <c r="J179" s="51">
        <f>+J180+J181</f>
        <v>0</v>
      </c>
      <c r="K179" s="51">
        <f t="shared" ref="K179:N179" si="781">+K180+K181</f>
        <v>0</v>
      </c>
      <c r="L179" s="51">
        <f t="shared" si="781"/>
        <v>0</v>
      </c>
      <c r="M179" s="51">
        <f t="shared" si="781"/>
        <v>0</v>
      </c>
      <c r="N179" s="51">
        <f t="shared" si="781"/>
        <v>0</v>
      </c>
    </row>
    <row r="180" spans="1:14">
      <c r="A180" s="48" t="s">
        <v>137</v>
      </c>
      <c r="B180" s="51">
        <f>+Historicals!B198</f>
        <v>0</v>
      </c>
      <c r="C180" s="51">
        <f>+Historicals!C198</f>
        <v>0</v>
      </c>
      <c r="D180" s="51">
        <f>+Historicals!D198</f>
        <v>0</v>
      </c>
      <c r="E180" s="51">
        <f>+Historicals!E198</f>
        <v>0</v>
      </c>
      <c r="F180" s="51">
        <f>+Historicals!F198</f>
        <v>0.05</v>
      </c>
      <c r="G180" s="51">
        <f>+Historicals!G198</f>
        <v>0.01</v>
      </c>
      <c r="H180" s="51">
        <f>+Historicals!H198</f>
        <v>0.17</v>
      </c>
      <c r="I180" s="51">
        <f>+Historicals!I198</f>
        <v>0.06</v>
      </c>
      <c r="J180" s="56">
        <v>0</v>
      </c>
      <c r="K180" s="56">
        <f t="shared" ref="K180:K181" si="782">+J180</f>
        <v>0</v>
      </c>
      <c r="L180" s="56">
        <f t="shared" ref="L180:L181" si="783">+K180</f>
        <v>0</v>
      </c>
      <c r="M180" s="56">
        <f t="shared" ref="M180:M181" si="784">+L180</f>
        <v>0</v>
      </c>
      <c r="N180" s="56">
        <f t="shared" ref="N180:N181" si="785">+M180</f>
        <v>0</v>
      </c>
    </row>
    <row r="181" spans="1:14">
      <c r="A181" s="48" t="s">
        <v>138</v>
      </c>
      <c r="B181" s="51" t="str">
        <f t="shared" ref="B181:H181" si="786">+IFERROR(B179-B180,"nm")</f>
        <v>nm</v>
      </c>
      <c r="C181" s="51">
        <f t="shared" si="786"/>
        <v>-1.3622603430877955E-2</v>
      </c>
      <c r="D181" s="51">
        <f t="shared" si="786"/>
        <v>4.4501278772378416E-2</v>
      </c>
      <c r="E181" s="51">
        <f t="shared" si="786"/>
        <v>-0.21106758080313415</v>
      </c>
      <c r="F181" s="51">
        <f t="shared" si="786"/>
        <v>-2.0825574177529574E-2</v>
      </c>
      <c r="G181" s="51">
        <f t="shared" si="786"/>
        <v>-1.9650180940892652E-2</v>
      </c>
      <c r="H181" s="51">
        <f t="shared" si="786"/>
        <v>3.9500609013398386E-2</v>
      </c>
      <c r="I181" s="51">
        <f>+IFERROR(I179-I180,"nm")</f>
        <v>-5.6193353474320307E-3</v>
      </c>
      <c r="J181" s="56">
        <v>0</v>
      </c>
      <c r="K181" s="56">
        <f t="shared" si="782"/>
        <v>0</v>
      </c>
      <c r="L181" s="56">
        <f t="shared" si="783"/>
        <v>0</v>
      </c>
      <c r="M181" s="56">
        <f t="shared" si="784"/>
        <v>0</v>
      </c>
      <c r="N181" s="56">
        <f t="shared" si="785"/>
        <v>0</v>
      </c>
    </row>
    <row r="182" spans="1:14">
      <c r="A182" s="49" t="s">
        <v>114</v>
      </c>
      <c r="B182" s="3">
        <f>+Historicals!B127</f>
        <v>0</v>
      </c>
      <c r="C182" s="3">
        <f>+Historicals!C127</f>
        <v>0</v>
      </c>
      <c r="D182" s="3">
        <f>+Historicals!D127</f>
        <v>0</v>
      </c>
      <c r="E182" s="3">
        <f>+Historicals!E127</f>
        <v>144</v>
      </c>
      <c r="F182" s="3">
        <f>+Historicals!F127</f>
        <v>118</v>
      </c>
      <c r="G182" s="3">
        <f>+Historicals!G127</f>
        <v>89</v>
      </c>
      <c r="H182" s="3">
        <f>+Historicals!H127</f>
        <v>104</v>
      </c>
      <c r="I182" s="3">
        <f>+Historicals!I127</f>
        <v>103</v>
      </c>
      <c r="J182" s="3">
        <f>+I182*(1+J183)</f>
        <v>103</v>
      </c>
      <c r="K182" s="3">
        <f t="shared" ref="K182" si="787">+J182*(1+K183)</f>
        <v>103</v>
      </c>
      <c r="L182" s="3">
        <f t="shared" ref="L182" si="788">+K182*(1+L183)</f>
        <v>103</v>
      </c>
      <c r="M182" s="3">
        <f t="shared" ref="M182" si="789">+L182*(1+M183)</f>
        <v>103</v>
      </c>
      <c r="N182" s="3">
        <f t="shared" ref="N182" si="790">+M182*(1+N183)</f>
        <v>103</v>
      </c>
    </row>
    <row r="183" spans="1:14">
      <c r="A183" s="48" t="s">
        <v>129</v>
      </c>
      <c r="B183" s="51" t="str">
        <f t="shared" ref="B183" si="791">+IFERROR(B182/A182-1,"nm")</f>
        <v>nm</v>
      </c>
      <c r="C183" s="51" t="str">
        <f t="shared" ref="C183" si="792">+IFERROR(C182/B182-1,"nm")</f>
        <v>nm</v>
      </c>
      <c r="D183" s="51" t="str">
        <f t="shared" ref="D183" si="793">+IFERROR(D182/C182-1,"nm")</f>
        <v>nm</v>
      </c>
      <c r="E183" s="51" t="str">
        <f t="shared" ref="E183" si="794">+IFERROR(E182/D182-1,"nm")</f>
        <v>nm</v>
      </c>
      <c r="F183" s="51">
        <f t="shared" ref="F183" si="795">+IFERROR(F182/E182-1,"nm")</f>
        <v>-0.18055555555555558</v>
      </c>
      <c r="G183" s="51">
        <f t="shared" ref="G183" si="796">+IFERROR(G182/F182-1,"nm")</f>
        <v>-0.24576271186440679</v>
      </c>
      <c r="H183" s="51">
        <f t="shared" ref="H183" si="797">+IFERROR(H182/G182-1,"nm")</f>
        <v>0.1685393258426966</v>
      </c>
      <c r="I183" s="51">
        <f>+IFERROR(I182/H182-1,"nm")</f>
        <v>-9.6153846153845812E-3</v>
      </c>
      <c r="J183" s="51">
        <f>+J184+J185</f>
        <v>0</v>
      </c>
      <c r="K183" s="51">
        <f t="shared" ref="K183:N183" si="798">+K184+K185</f>
        <v>0</v>
      </c>
      <c r="L183" s="51">
        <f t="shared" si="798"/>
        <v>0</v>
      </c>
      <c r="M183" s="51">
        <f t="shared" si="798"/>
        <v>0</v>
      </c>
      <c r="N183" s="51">
        <f t="shared" si="798"/>
        <v>0</v>
      </c>
    </row>
    <row r="184" spans="1:14">
      <c r="A184" s="48" t="s">
        <v>137</v>
      </c>
      <c r="B184" s="51">
        <f>+Historicals!B199</f>
        <v>0</v>
      </c>
      <c r="C184" s="51">
        <f>+Historicals!C199</f>
        <v>0</v>
      </c>
      <c r="D184" s="51">
        <f>+Historicals!D199</f>
        <v>0</v>
      </c>
      <c r="E184" s="51">
        <f>+Historicals!E199</f>
        <v>0</v>
      </c>
      <c r="F184" s="51">
        <f>+Historicals!F199</f>
        <v>-0.17</v>
      </c>
      <c r="G184" s="51">
        <f>+Historicals!G199</f>
        <v>-0.22</v>
      </c>
      <c r="H184" s="51">
        <f>+Historicals!H199</f>
        <v>0.13</v>
      </c>
      <c r="I184" s="51">
        <f>+Historicals!I199</f>
        <v>-0.03</v>
      </c>
      <c r="J184" s="56">
        <v>0</v>
      </c>
      <c r="K184" s="56">
        <f t="shared" ref="K184:K185" si="799">+J184</f>
        <v>0</v>
      </c>
      <c r="L184" s="56">
        <f t="shared" ref="L184:L185" si="800">+K184</f>
        <v>0</v>
      </c>
      <c r="M184" s="56">
        <f t="shared" ref="M184:M185" si="801">+L184</f>
        <v>0</v>
      </c>
      <c r="N184" s="56">
        <f t="shared" ref="N184:N185" si="802">+M184</f>
        <v>0</v>
      </c>
    </row>
    <row r="185" spans="1:14">
      <c r="A185" s="48" t="s">
        <v>138</v>
      </c>
      <c r="B185" s="51" t="str">
        <f t="shared" ref="B185:H185" si="803">+IFERROR(B183-B184,"nm")</f>
        <v>nm</v>
      </c>
      <c r="C185" s="51" t="str">
        <f t="shared" si="803"/>
        <v>nm</v>
      </c>
      <c r="D185" s="51" t="str">
        <f t="shared" si="803"/>
        <v>nm</v>
      </c>
      <c r="E185" s="51" t="str">
        <f t="shared" si="803"/>
        <v>nm</v>
      </c>
      <c r="F185" s="51">
        <f t="shared" si="803"/>
        <v>-1.0555555555555568E-2</v>
      </c>
      <c r="G185" s="51">
        <f t="shared" si="803"/>
        <v>-2.576271186440679E-2</v>
      </c>
      <c r="H185" s="51">
        <f t="shared" si="803"/>
        <v>3.8539325842696592E-2</v>
      </c>
      <c r="I185" s="51">
        <f>+IFERROR(I183-I184,"nm")</f>
        <v>2.0384615384615418E-2</v>
      </c>
      <c r="J185" s="56">
        <v>0</v>
      </c>
      <c r="K185" s="56">
        <f t="shared" si="799"/>
        <v>0</v>
      </c>
      <c r="L185" s="56">
        <f t="shared" si="800"/>
        <v>0</v>
      </c>
      <c r="M185" s="56">
        <f t="shared" si="801"/>
        <v>0</v>
      </c>
      <c r="N185" s="56">
        <f t="shared" si="802"/>
        <v>0</v>
      </c>
    </row>
    <row r="186" spans="1:14">
      <c r="A186" s="49" t="s">
        <v>115</v>
      </c>
      <c r="B186" s="3">
        <f>+Historicals!B128</f>
        <v>0</v>
      </c>
      <c r="C186" s="3">
        <f>+Historicals!C128</f>
        <v>0</v>
      </c>
      <c r="D186" s="3">
        <f>+Historicals!D128</f>
        <v>0</v>
      </c>
      <c r="E186" s="3">
        <f>+Historicals!E128</f>
        <v>28</v>
      </c>
      <c r="F186" s="3">
        <f>+Historicals!F128</f>
        <v>24</v>
      </c>
      <c r="G186" s="3">
        <f>+Historicals!G128</f>
        <v>25</v>
      </c>
      <c r="H186" s="3">
        <f>+Historicals!H128</f>
        <v>29</v>
      </c>
      <c r="I186" s="3">
        <f>+Historicals!I128</f>
        <v>26</v>
      </c>
      <c r="J186" s="3">
        <f>+I186*(1+J187)</f>
        <v>26</v>
      </c>
      <c r="K186" s="3">
        <f t="shared" ref="K186" si="804">+J186*(1+K187)</f>
        <v>26</v>
      </c>
      <c r="L186" s="3">
        <f t="shared" ref="L186" si="805">+K186*(1+L187)</f>
        <v>26</v>
      </c>
      <c r="M186" s="3">
        <f t="shared" ref="M186" si="806">+L186*(1+M187)</f>
        <v>26</v>
      </c>
      <c r="N186" s="3">
        <f t="shared" ref="N186" si="807">+M186*(1+N187)</f>
        <v>26</v>
      </c>
    </row>
    <row r="187" spans="1:14">
      <c r="A187" s="48" t="s">
        <v>129</v>
      </c>
      <c r="B187" s="51" t="str">
        <f t="shared" ref="B187" si="808">+IFERROR(B186/A186-1,"nm")</f>
        <v>nm</v>
      </c>
      <c r="C187" s="51" t="str">
        <f t="shared" ref="C187" si="809">+IFERROR(C186/B186-1,"nm")</f>
        <v>nm</v>
      </c>
      <c r="D187" s="51" t="str">
        <f t="shared" ref="D187" si="810">+IFERROR(D186/C186-1,"nm")</f>
        <v>nm</v>
      </c>
      <c r="E187" s="51" t="str">
        <f t="shared" ref="E187" si="811">+IFERROR(E186/D186-1,"nm")</f>
        <v>nm</v>
      </c>
      <c r="F187" s="51">
        <f t="shared" ref="F187" si="812">+IFERROR(F186/E186-1,"nm")</f>
        <v>-0.1428571428571429</v>
      </c>
      <c r="G187" s="51">
        <f t="shared" ref="G187" si="813">+IFERROR(G186/F186-1,"nm")</f>
        <v>4.1666666666666741E-2</v>
      </c>
      <c r="H187" s="51">
        <f t="shared" ref="H187" si="814">+IFERROR(H186/G186-1,"nm")</f>
        <v>0.15999999999999992</v>
      </c>
      <c r="I187" s="51">
        <f>+IFERROR(I186/H186-1,"nm")</f>
        <v>-0.10344827586206895</v>
      </c>
      <c r="J187" s="51">
        <f>+J188+J189</f>
        <v>0</v>
      </c>
      <c r="K187" s="51">
        <f>+K188+K189</f>
        <v>0</v>
      </c>
      <c r="L187" s="51">
        <f>+L188+L189</f>
        <v>0</v>
      </c>
      <c r="M187" s="51">
        <f>+M188+M189</f>
        <v>0</v>
      </c>
      <c r="N187" s="51">
        <f>+N188+N189</f>
        <v>0</v>
      </c>
    </row>
    <row r="188" spans="1:14">
      <c r="A188" s="48" t="s">
        <v>137</v>
      </c>
      <c r="B188" s="51">
        <f>+Historicals!B200</f>
        <v>0</v>
      </c>
      <c r="C188" s="51">
        <f>+Historicals!C200</f>
        <v>0</v>
      </c>
      <c r="D188" s="51">
        <f>+Historicals!D200</f>
        <v>0</v>
      </c>
      <c r="E188" s="51">
        <f>+Historicals!E200</f>
        <v>0</v>
      </c>
      <c r="F188" s="51">
        <f>+Historicals!F200</f>
        <v>-0.13</v>
      </c>
      <c r="G188" s="51">
        <f>+Historicals!G200</f>
        <v>0.08</v>
      </c>
      <c r="H188" s="51">
        <f>+Historicals!H200</f>
        <v>0.14000000000000001</v>
      </c>
      <c r="I188" s="51">
        <f>+Historicals!I200</f>
        <v>-0.16</v>
      </c>
      <c r="J188" s="56">
        <v>0</v>
      </c>
      <c r="K188" s="56">
        <f t="shared" ref="K188:K189" si="815">+J188</f>
        <v>0</v>
      </c>
      <c r="L188" s="56">
        <f t="shared" ref="L188:L189" si="816">+K188</f>
        <v>0</v>
      </c>
      <c r="M188" s="56">
        <f t="shared" ref="M188:M189" si="817">+L188</f>
        <v>0</v>
      </c>
      <c r="N188" s="56">
        <f t="shared" ref="N188:N189" si="818">+M188</f>
        <v>0</v>
      </c>
    </row>
    <row r="189" spans="1:14">
      <c r="A189" s="48" t="s">
        <v>138</v>
      </c>
      <c r="B189" s="51" t="str">
        <f t="shared" ref="B189:H189" si="819">+IFERROR(B187-B188,"nm")</f>
        <v>nm</v>
      </c>
      <c r="C189" s="51" t="str">
        <f t="shared" si="819"/>
        <v>nm</v>
      </c>
      <c r="D189" s="51" t="str">
        <f t="shared" si="819"/>
        <v>nm</v>
      </c>
      <c r="E189" s="51" t="str">
        <f t="shared" si="819"/>
        <v>nm</v>
      </c>
      <c r="F189" s="51">
        <f t="shared" si="819"/>
        <v>-1.28571428571429E-2</v>
      </c>
      <c r="G189" s="51">
        <f t="shared" si="819"/>
        <v>-3.8333333333333261E-2</v>
      </c>
      <c r="H189" s="51">
        <f t="shared" si="819"/>
        <v>1.9999999999999907E-2</v>
      </c>
      <c r="I189" s="51">
        <f>+IFERROR(I187-I188,"nm")</f>
        <v>5.6551724137931053E-2</v>
      </c>
      <c r="J189" s="56">
        <v>0</v>
      </c>
      <c r="K189" s="56">
        <f t="shared" si="815"/>
        <v>0</v>
      </c>
      <c r="L189" s="56">
        <f t="shared" si="816"/>
        <v>0</v>
      </c>
      <c r="M189" s="56">
        <f t="shared" si="817"/>
        <v>0</v>
      </c>
      <c r="N189" s="56">
        <f t="shared" si="818"/>
        <v>0</v>
      </c>
    </row>
    <row r="190" spans="1:14">
      <c r="A190" s="49" t="s">
        <v>121</v>
      </c>
      <c r="B190" s="3">
        <f>+Historicals!B129</f>
        <v>0</v>
      </c>
      <c r="C190" s="3">
        <f>+Historicals!C129</f>
        <v>0</v>
      </c>
      <c r="D190" s="3">
        <f>+Historicals!D129</f>
        <v>0</v>
      </c>
      <c r="E190" s="3">
        <f>+Historicals!E129</f>
        <v>103</v>
      </c>
      <c r="F190" s="3">
        <f>+Historicals!F129</f>
        <v>106</v>
      </c>
      <c r="G190" s="3">
        <f>+Historicals!G129</f>
        <v>90</v>
      </c>
      <c r="H190" s="3">
        <f>+Historicals!H129</f>
        <v>86</v>
      </c>
      <c r="I190" s="3">
        <f>+Historicals!I129</f>
        <v>123</v>
      </c>
      <c r="J190" s="3">
        <f>+I190*(1+J191)</f>
        <v>123</v>
      </c>
      <c r="K190" s="3">
        <f t="shared" ref="K190" si="820">+J190*(1+K191)</f>
        <v>123</v>
      </c>
      <c r="L190" s="3">
        <f t="shared" ref="L190" si="821">+K190*(1+L191)</f>
        <v>123</v>
      </c>
      <c r="M190" s="3">
        <f t="shared" ref="M190" si="822">+L190*(1+M191)</f>
        <v>123</v>
      </c>
      <c r="N190" s="3">
        <f t="shared" ref="N190" si="823">+M190*(1+N191)</f>
        <v>123</v>
      </c>
    </row>
    <row r="191" spans="1:14">
      <c r="A191" s="48" t="s">
        <v>129</v>
      </c>
      <c r="B191" s="51" t="str">
        <f t="shared" ref="B191" si="824">+IFERROR(B190/A190-1,"nm")</f>
        <v>nm</v>
      </c>
      <c r="C191" s="51" t="str">
        <f t="shared" ref="C191" si="825">+IFERROR(C190/B190-1,"nm")</f>
        <v>nm</v>
      </c>
      <c r="D191" s="51" t="str">
        <f t="shared" ref="D191" si="826">+IFERROR(D190/C190-1,"nm")</f>
        <v>nm</v>
      </c>
      <c r="E191" s="51" t="str">
        <f t="shared" ref="E191" si="827">+IFERROR(E190/D190-1,"nm")</f>
        <v>nm</v>
      </c>
      <c r="F191" s="51">
        <f t="shared" ref="F191" si="828">+IFERROR(F190/E190-1,"nm")</f>
        <v>2.9126213592232997E-2</v>
      </c>
      <c r="G191" s="51">
        <f t="shared" ref="G191" si="829">+IFERROR(G190/F190-1,"nm")</f>
        <v>-0.15094339622641506</v>
      </c>
      <c r="H191" s="51">
        <f t="shared" ref="H191" si="830">+IFERROR(H190/G190-1,"nm")</f>
        <v>-4.4444444444444398E-2</v>
      </c>
      <c r="I191" s="51">
        <f>+IFERROR(I190/H190-1,"nm")</f>
        <v>0.43023255813953498</v>
      </c>
      <c r="J191" s="51">
        <f>+J192+J193</f>
        <v>0</v>
      </c>
      <c r="K191" s="51">
        <f>+K192+K193</f>
        <v>0</v>
      </c>
      <c r="L191" s="51">
        <f>+L192+L193</f>
        <v>0</v>
      </c>
      <c r="M191" s="51">
        <f>+M192+M193</f>
        <v>0</v>
      </c>
      <c r="N191" s="51">
        <f>+N192+N193</f>
        <v>0</v>
      </c>
    </row>
    <row r="192" spans="1:14">
      <c r="A192" s="48" t="s">
        <v>137</v>
      </c>
      <c r="B192" s="51">
        <f>+Historicals!B201</f>
        <v>0</v>
      </c>
      <c r="C192" s="51">
        <f>+Historicals!C201</f>
        <v>0</v>
      </c>
      <c r="D192" s="51">
        <f>+Historicals!D201</f>
        <v>0</v>
      </c>
      <c r="E192" s="51">
        <f>+Historicals!E201</f>
        <v>0</v>
      </c>
      <c r="F192" s="51">
        <f>+Historicals!F201</f>
        <v>0.04</v>
      </c>
      <c r="G192" s="51">
        <f>+Historicals!G201</f>
        <v>-0.14000000000000001</v>
      </c>
      <c r="H192" s="51">
        <f>+Historicals!H201</f>
        <v>-0.01</v>
      </c>
      <c r="I192" s="51">
        <f>+Historicals!I201</f>
        <v>0.42</v>
      </c>
      <c r="J192" s="56">
        <v>0</v>
      </c>
      <c r="K192" s="56">
        <f t="shared" ref="K192:K193" si="831">+J192</f>
        <v>0</v>
      </c>
      <c r="L192" s="56">
        <f t="shared" ref="L192:L193" si="832">+K192</f>
        <v>0</v>
      </c>
      <c r="M192" s="56">
        <f t="shared" ref="M192:M193" si="833">+L192</f>
        <v>0</v>
      </c>
      <c r="N192" s="56">
        <f t="shared" ref="N192:N193" si="834">+M192</f>
        <v>0</v>
      </c>
    </row>
    <row r="193" spans="1:14">
      <c r="A193" s="48" t="s">
        <v>138</v>
      </c>
      <c r="B193" s="51" t="str">
        <f t="shared" ref="B193:H193" si="835">+IFERROR(B191-B192,"nm")</f>
        <v>nm</v>
      </c>
      <c r="C193" s="51" t="str">
        <f t="shared" si="835"/>
        <v>nm</v>
      </c>
      <c r="D193" s="51" t="str">
        <f t="shared" si="835"/>
        <v>nm</v>
      </c>
      <c r="E193" s="51" t="str">
        <f t="shared" si="835"/>
        <v>nm</v>
      </c>
      <c r="F193" s="51">
        <f t="shared" si="835"/>
        <v>-1.0873786407767004E-2</v>
      </c>
      <c r="G193" s="51">
        <f t="shared" si="835"/>
        <v>-1.0943396226415048E-2</v>
      </c>
      <c r="H193" s="51">
        <f t="shared" si="835"/>
        <v>-3.4444444444444396E-2</v>
      </c>
      <c r="I193" s="51">
        <f>+IFERROR(I191-I192,"nm")</f>
        <v>1.0232558139534997E-2</v>
      </c>
      <c r="J193" s="56">
        <v>0</v>
      </c>
      <c r="K193" s="56">
        <f t="shared" si="831"/>
        <v>0</v>
      </c>
      <c r="L193" s="56">
        <f t="shared" si="832"/>
        <v>0</v>
      </c>
      <c r="M193" s="56">
        <f t="shared" si="833"/>
        <v>0</v>
      </c>
      <c r="N193" s="56">
        <f t="shared" si="834"/>
        <v>0</v>
      </c>
    </row>
    <row r="194" spans="1:14">
      <c r="A194" s="9" t="s">
        <v>130</v>
      </c>
      <c r="B194" s="52">
        <f t="shared" ref="B194:H194" si="836">+B201+B197</f>
        <v>535</v>
      </c>
      <c r="C194" s="52">
        <f t="shared" si="836"/>
        <v>514</v>
      </c>
      <c r="D194" s="52">
        <f t="shared" si="836"/>
        <v>505</v>
      </c>
      <c r="E194" s="52">
        <f t="shared" si="836"/>
        <v>343</v>
      </c>
      <c r="F194" s="52">
        <f t="shared" si="836"/>
        <v>334</v>
      </c>
      <c r="G194" s="52">
        <f t="shared" si="836"/>
        <v>322</v>
      </c>
      <c r="H194" s="52">
        <f t="shared" si="836"/>
        <v>569</v>
      </c>
      <c r="I194" s="52">
        <f>+I201+I197</f>
        <v>691</v>
      </c>
      <c r="J194" s="52">
        <f>+J176*J196</f>
        <v>691</v>
      </c>
      <c r="K194" s="52">
        <f>+K176*K196</f>
        <v>691</v>
      </c>
      <c r="L194" s="52">
        <f>+L176*L196</f>
        <v>691</v>
      </c>
      <c r="M194" s="52">
        <f>+M176*M196</f>
        <v>691</v>
      </c>
      <c r="N194" s="52">
        <f>+N176*N196</f>
        <v>691</v>
      </c>
    </row>
    <row r="195" spans="1:14">
      <c r="A195" s="50" t="s">
        <v>129</v>
      </c>
      <c r="B195" s="51" t="str">
        <f t="shared" ref="B195" si="837">+IFERROR(B194/A194-1,"nm")</f>
        <v>nm</v>
      </c>
      <c r="C195" s="51">
        <f t="shared" ref="C195" si="838">+IFERROR(C194/B194-1,"nm")</f>
        <v>-3.9252336448598157E-2</v>
      </c>
      <c r="D195" s="51">
        <f t="shared" ref="D195" si="839">+IFERROR(D194/C194-1,"nm")</f>
        <v>-1.7509727626459193E-2</v>
      </c>
      <c r="E195" s="51">
        <f t="shared" ref="E195" si="840">+IFERROR(E194/D194-1,"nm")</f>
        <v>-0.32079207920792074</v>
      </c>
      <c r="F195" s="51">
        <f t="shared" ref="F195" si="841">+IFERROR(F194/E194-1,"nm")</f>
        <v>-2.6239067055393583E-2</v>
      </c>
      <c r="G195" s="51">
        <f t="shared" ref="G195" si="842">+IFERROR(G194/F194-1,"nm")</f>
        <v>-3.59281437125748E-2</v>
      </c>
      <c r="H195" s="51">
        <f t="shared" ref="H195" si="843">+IFERROR(H194/G194-1,"nm")</f>
        <v>0.76708074534161486</v>
      </c>
      <c r="I195" s="51">
        <f>+IFERROR(I194/H194-1,"nm")</f>
        <v>0.21441124780316345</v>
      </c>
      <c r="J195" s="51">
        <f t="shared" ref="J195" si="844">+IFERROR(J194/I194-1,"nm")</f>
        <v>0</v>
      </c>
      <c r="K195" s="51">
        <f t="shared" ref="K195" si="845">+IFERROR(K194/J194-1,"nm")</f>
        <v>0</v>
      </c>
      <c r="L195" s="51">
        <f t="shared" ref="L195" si="846">+IFERROR(L194/K194-1,"nm")</f>
        <v>0</v>
      </c>
      <c r="M195" s="51">
        <f t="shared" ref="M195" si="847">+IFERROR(M194/L194-1,"nm")</f>
        <v>0</v>
      </c>
      <c r="N195" s="51">
        <f t="shared" ref="N195" si="848">+IFERROR(N194/M194-1,"nm")</f>
        <v>0</v>
      </c>
    </row>
    <row r="196" spans="1:14">
      <c r="A196" s="50" t="s">
        <v>131</v>
      </c>
      <c r="B196" s="51">
        <f>+IFERROR(B194/B$176,"nm")</f>
        <v>0.26992936427850656</v>
      </c>
      <c r="C196" s="51">
        <f t="shared" ref="C196:I196" si="849">+IFERROR(C194/C$176,"nm")</f>
        <v>0.26291560102301792</v>
      </c>
      <c r="D196" s="51">
        <f t="shared" si="849"/>
        <v>0.24730656219392752</v>
      </c>
      <c r="E196" s="51">
        <f t="shared" si="849"/>
        <v>0.18186638388123011</v>
      </c>
      <c r="F196" s="51">
        <f t="shared" si="849"/>
        <v>0.17523609653725078</v>
      </c>
      <c r="G196" s="51">
        <f t="shared" si="849"/>
        <v>0.17443120260021669</v>
      </c>
      <c r="H196" s="51">
        <f t="shared" si="849"/>
        <v>0.25804988662131517</v>
      </c>
      <c r="I196" s="51">
        <f t="shared" si="849"/>
        <v>0.29454390451832907</v>
      </c>
      <c r="J196" s="56">
        <f>+I196</f>
        <v>0.29454390451832907</v>
      </c>
      <c r="K196" s="56">
        <f t="shared" ref="K196" si="850">+J196</f>
        <v>0.29454390451832907</v>
      </c>
      <c r="L196" s="56">
        <f t="shared" ref="L196" si="851">+K196</f>
        <v>0.29454390451832907</v>
      </c>
      <c r="M196" s="56">
        <f t="shared" ref="M196" si="852">+L196</f>
        <v>0.29454390451832907</v>
      </c>
      <c r="N196" s="56">
        <f t="shared" ref="N196" si="853">+M196</f>
        <v>0.29454390451832907</v>
      </c>
    </row>
    <row r="197" spans="1:14">
      <c r="A197" s="9" t="s">
        <v>132</v>
      </c>
      <c r="B197" s="9">
        <f>+Historicals!B173</f>
        <v>18</v>
      </c>
      <c r="C197" s="9">
        <f>+Historicals!C173</f>
        <v>27</v>
      </c>
      <c r="D197" s="9">
        <f>+Historicals!D173</f>
        <v>28</v>
      </c>
      <c r="E197" s="9">
        <f>+Historicals!E173</f>
        <v>33</v>
      </c>
      <c r="F197" s="9">
        <f>+Historicals!F173</f>
        <v>31</v>
      </c>
      <c r="G197" s="9">
        <f>+Historicals!G173</f>
        <v>25</v>
      </c>
      <c r="H197" s="9">
        <f>+Historicals!H173</f>
        <v>26</v>
      </c>
      <c r="I197" s="9">
        <f>+Historicals!I173</f>
        <v>22</v>
      </c>
      <c r="J197" s="52">
        <f>+J200*J207</f>
        <v>22</v>
      </c>
      <c r="K197" s="52">
        <f t="shared" ref="K197:N197" si="854">+K200*K207</f>
        <v>22</v>
      </c>
      <c r="L197" s="52">
        <f t="shared" si="854"/>
        <v>22</v>
      </c>
      <c r="M197" s="52">
        <f t="shared" si="854"/>
        <v>22</v>
      </c>
      <c r="N197" s="52">
        <f t="shared" si="854"/>
        <v>22</v>
      </c>
    </row>
    <row r="198" spans="1:14">
      <c r="A198" s="50" t="s">
        <v>129</v>
      </c>
      <c r="B198" s="51" t="str">
        <f t="shared" ref="B198" si="855">+IFERROR(B197/A197-1,"nm")</f>
        <v>nm</v>
      </c>
      <c r="C198" s="51">
        <f t="shared" ref="C198" si="856">+IFERROR(C197/B197-1,"nm")</f>
        <v>0.5</v>
      </c>
      <c r="D198" s="51">
        <f t="shared" ref="D198" si="857">+IFERROR(D197/C197-1,"nm")</f>
        <v>3.7037037037036979E-2</v>
      </c>
      <c r="E198" s="51">
        <f t="shared" ref="E198" si="858">+IFERROR(E197/D197-1,"nm")</f>
        <v>0.1785714285714286</v>
      </c>
      <c r="F198" s="51">
        <f t="shared" ref="F198" si="859">+IFERROR(F197/E197-1,"nm")</f>
        <v>-6.0606060606060552E-2</v>
      </c>
      <c r="G198" s="51">
        <f t="shared" ref="G198" si="860">+IFERROR(G197/F197-1,"nm")</f>
        <v>-0.19354838709677424</v>
      </c>
      <c r="H198" s="51">
        <f t="shared" ref="H198" si="861">+IFERROR(H197/G197-1,"nm")</f>
        <v>4.0000000000000036E-2</v>
      </c>
      <c r="I198" s="51">
        <f>+IFERROR(I197/H197-1,"nm")</f>
        <v>-0.15384615384615385</v>
      </c>
      <c r="J198" s="51">
        <f t="shared" ref="J198" si="862">+IFERROR(J197/I197-1,"nm")</f>
        <v>0</v>
      </c>
      <c r="K198" s="51">
        <f t="shared" ref="K198" si="863">+IFERROR(K197/J197-1,"nm")</f>
        <v>0</v>
      </c>
      <c r="L198" s="51">
        <f t="shared" ref="L198" si="864">+IFERROR(L197/K197-1,"nm")</f>
        <v>0</v>
      </c>
      <c r="M198" s="51">
        <f t="shared" ref="M198" si="865">+IFERROR(M197/L197-1,"nm")</f>
        <v>0</v>
      </c>
      <c r="N198" s="51">
        <f t="shared" ref="N198" si="866">+IFERROR(N197/M197-1,"nm")</f>
        <v>0</v>
      </c>
    </row>
    <row r="199" spans="1:14">
      <c r="A199" s="50" t="s">
        <v>133</v>
      </c>
      <c r="B199" s="51">
        <f>+IFERROR(B197/B$176,"nm")</f>
        <v>9.0817356205852677E-3</v>
      </c>
      <c r="C199" s="51">
        <f t="shared" ref="C199:I199" si="867">+IFERROR(C197/C$176,"nm")</f>
        <v>1.3810741687979539E-2</v>
      </c>
      <c r="D199" s="51">
        <f t="shared" si="867"/>
        <v>1.3712047012732615E-2</v>
      </c>
      <c r="E199" s="51">
        <f t="shared" si="867"/>
        <v>1.7497348886532343E-2</v>
      </c>
      <c r="F199" s="51">
        <f t="shared" si="867"/>
        <v>1.6264428121720881E-2</v>
      </c>
      <c r="G199" s="51">
        <f t="shared" si="867"/>
        <v>1.3542795232936078E-2</v>
      </c>
      <c r="H199" s="51">
        <f t="shared" si="867"/>
        <v>1.1791383219954649E-2</v>
      </c>
      <c r="I199" s="51">
        <f t="shared" si="867"/>
        <v>9.3776641091219103E-3</v>
      </c>
      <c r="J199" s="51">
        <f t="shared" ref="J199:N199" si="868">+IFERROR(J197/J$21,"nm")</f>
        <v>1.1987141066855556E-3</v>
      </c>
      <c r="K199" s="51">
        <f t="shared" si="868"/>
        <v>1.1987141066855556E-3</v>
      </c>
      <c r="L199" s="51">
        <f t="shared" si="868"/>
        <v>1.1987141066855556E-3</v>
      </c>
      <c r="M199" s="51">
        <f t="shared" si="868"/>
        <v>1.1987141066855556E-3</v>
      </c>
      <c r="N199" s="51">
        <f t="shared" si="868"/>
        <v>1.1987141066855556E-3</v>
      </c>
    </row>
    <row r="200" spans="1:14">
      <c r="A200" s="50" t="s">
        <v>142</v>
      </c>
      <c r="B200" s="51">
        <f t="shared" ref="B200:H200" si="869">+IFERROR(B197/B207,"nm")</f>
        <v>0.14754098360655737</v>
      </c>
      <c r="C200" s="51">
        <f t="shared" si="869"/>
        <v>0.216</v>
      </c>
      <c r="D200" s="51">
        <f t="shared" si="869"/>
        <v>0.224</v>
      </c>
      <c r="E200" s="51">
        <f t="shared" si="869"/>
        <v>0.28695652173913044</v>
      </c>
      <c r="F200" s="51">
        <f t="shared" si="869"/>
        <v>0.31</v>
      </c>
      <c r="G200" s="51">
        <f t="shared" si="869"/>
        <v>0.3125</v>
      </c>
      <c r="H200" s="51">
        <f t="shared" si="869"/>
        <v>0.41269841269841268</v>
      </c>
      <c r="I200" s="51">
        <f>+IFERROR(I197/I207,"nm")</f>
        <v>0.44897959183673469</v>
      </c>
      <c r="J200" s="56">
        <f>+I200</f>
        <v>0.44897959183673469</v>
      </c>
      <c r="K200" s="56">
        <f t="shared" ref="K200" si="870">+J200</f>
        <v>0.44897959183673469</v>
      </c>
      <c r="L200" s="56">
        <f t="shared" ref="L200" si="871">+K200</f>
        <v>0.44897959183673469</v>
      </c>
      <c r="M200" s="56">
        <f t="shared" ref="M200" si="872">+L200</f>
        <v>0.44897959183673469</v>
      </c>
      <c r="N200" s="56">
        <f t="shared" ref="N200" si="873">+M200</f>
        <v>0.44897959183673469</v>
      </c>
    </row>
    <row r="201" spans="1:14">
      <c r="A201" s="9" t="s">
        <v>134</v>
      </c>
      <c r="B201" s="9">
        <f>+Historicals!B140</f>
        <v>517</v>
      </c>
      <c r="C201" s="9">
        <f>+Historicals!C140</f>
        <v>487</v>
      </c>
      <c r="D201" s="9">
        <f>+Historicals!D140</f>
        <v>477</v>
      </c>
      <c r="E201" s="9">
        <f>+Historicals!E140</f>
        <v>310</v>
      </c>
      <c r="F201" s="9">
        <f>+Historicals!F140</f>
        <v>303</v>
      </c>
      <c r="G201" s="9">
        <f>+Historicals!G140</f>
        <v>297</v>
      </c>
      <c r="H201" s="9">
        <f>+Historicals!H140</f>
        <v>543</v>
      </c>
      <c r="I201" s="9">
        <f>+Historicals!I140</f>
        <v>669</v>
      </c>
      <c r="J201" s="9">
        <f>+J194-J197</f>
        <v>669</v>
      </c>
      <c r="K201" s="9">
        <f t="shared" ref="K201:N201" si="874">+K194-K197</f>
        <v>669</v>
      </c>
      <c r="L201" s="9">
        <f t="shared" si="874"/>
        <v>669</v>
      </c>
      <c r="M201" s="9">
        <f t="shared" si="874"/>
        <v>669</v>
      </c>
      <c r="N201" s="9">
        <f t="shared" si="874"/>
        <v>669</v>
      </c>
    </row>
    <row r="202" spans="1:14">
      <c r="A202" s="50" t="s">
        <v>129</v>
      </c>
      <c r="B202" s="51" t="str">
        <f t="shared" ref="B202" si="875">+IFERROR(B201/A201-1,"nm")</f>
        <v>nm</v>
      </c>
      <c r="C202" s="51">
        <f t="shared" ref="C202" si="876">+IFERROR(C201/B201-1,"nm")</f>
        <v>-5.8027079303675011E-2</v>
      </c>
      <c r="D202" s="51">
        <f t="shared" ref="D202" si="877">+IFERROR(D201/C201-1,"nm")</f>
        <v>-2.0533880903490731E-2</v>
      </c>
      <c r="E202" s="51">
        <f t="shared" ref="E202" si="878">+IFERROR(E201/D201-1,"nm")</f>
        <v>-0.35010482180293501</v>
      </c>
      <c r="F202" s="51">
        <f t="shared" ref="F202" si="879">+IFERROR(F201/E201-1,"nm")</f>
        <v>-2.2580645161290325E-2</v>
      </c>
      <c r="G202" s="51">
        <f t="shared" ref="G202" si="880">+IFERROR(G201/F201-1,"nm")</f>
        <v>-1.980198019801982E-2</v>
      </c>
      <c r="H202" s="51">
        <f t="shared" ref="H202" si="881">+IFERROR(H201/G201-1,"nm")</f>
        <v>0.82828282828282829</v>
      </c>
      <c r="I202" s="51">
        <f>+IFERROR(I201/H201-1,"nm")</f>
        <v>0.2320441988950277</v>
      </c>
      <c r="J202" s="51">
        <f t="shared" ref="J202" si="882">+IFERROR(J201/I201-1,"nm")</f>
        <v>0</v>
      </c>
      <c r="K202" s="51">
        <f t="shared" ref="K202" si="883">+IFERROR(K201/J201-1,"nm")</f>
        <v>0</v>
      </c>
      <c r="L202" s="51">
        <f t="shared" ref="L202" si="884">+IFERROR(L201/K201-1,"nm")</f>
        <v>0</v>
      </c>
      <c r="M202" s="51">
        <f t="shared" ref="M202" si="885">+IFERROR(M201/L201-1,"nm")</f>
        <v>0</v>
      </c>
      <c r="N202" s="51">
        <f t="shared" ref="N202" si="886">+IFERROR(N201/M201-1,"nm")</f>
        <v>0</v>
      </c>
    </row>
    <row r="203" spans="1:14">
      <c r="A203" s="50" t="s">
        <v>131</v>
      </c>
      <c r="B203" s="51">
        <f>+IFERROR(B201/B$176,"nm")</f>
        <v>0.26084762865792127</v>
      </c>
      <c r="C203" s="51">
        <f t="shared" ref="C203:I203" si="887">+IFERROR(C201/C$176,"nm")</f>
        <v>0.24910485933503837</v>
      </c>
      <c r="D203" s="51">
        <f t="shared" si="887"/>
        <v>0.23359451518119489</v>
      </c>
      <c r="E203" s="51">
        <f t="shared" si="887"/>
        <v>0.16436903499469777</v>
      </c>
      <c r="F203" s="51">
        <f t="shared" si="887"/>
        <v>0.1589716684155299</v>
      </c>
      <c r="G203" s="51">
        <f t="shared" si="887"/>
        <v>0.16088840736728061</v>
      </c>
      <c r="H203" s="51">
        <f t="shared" si="887"/>
        <v>0.24625850340136055</v>
      </c>
      <c r="I203" s="51">
        <f t="shared" si="887"/>
        <v>0.28516624040920718</v>
      </c>
      <c r="J203" s="51">
        <f t="shared" ref="J203:N203" si="888">+IFERROR(J201/J$21,"nm")</f>
        <v>3.6451806244210759E-2</v>
      </c>
      <c r="K203" s="51">
        <f t="shared" si="888"/>
        <v>3.6451806244210759E-2</v>
      </c>
      <c r="L203" s="51">
        <f t="shared" si="888"/>
        <v>3.6451806244210759E-2</v>
      </c>
      <c r="M203" s="51">
        <f t="shared" si="888"/>
        <v>3.6451806244210759E-2</v>
      </c>
      <c r="N203" s="51">
        <f t="shared" si="888"/>
        <v>3.6451806244210759E-2</v>
      </c>
    </row>
    <row r="204" spans="1:14">
      <c r="A204" s="9" t="s">
        <v>135</v>
      </c>
      <c r="B204" s="9">
        <f>+Historicals!B162</f>
        <v>69</v>
      </c>
      <c r="C204" s="9">
        <f>+Historicals!C162</f>
        <v>39</v>
      </c>
      <c r="D204" s="9">
        <f>+Historicals!D162</f>
        <v>30</v>
      </c>
      <c r="E204" s="9">
        <f>+Historicals!E162</f>
        <v>22</v>
      </c>
      <c r="F204" s="9">
        <f>+Historicals!F162</f>
        <v>18</v>
      </c>
      <c r="G204" s="9">
        <f>+Historicals!G162</f>
        <v>12</v>
      </c>
      <c r="H204" s="9">
        <f>+Historicals!H162</f>
        <v>7</v>
      </c>
      <c r="I204" s="9">
        <f>+Historicals!I162</f>
        <v>9</v>
      </c>
      <c r="J204" s="52">
        <f>+J176*J206</f>
        <v>9</v>
      </c>
      <c r="K204" s="52">
        <f>+K176*K206</f>
        <v>9</v>
      </c>
      <c r="L204" s="52">
        <f>+L176*L206</f>
        <v>9</v>
      </c>
      <c r="M204" s="52">
        <f>+M176*M206</f>
        <v>9</v>
      </c>
      <c r="N204" s="52">
        <f>+N176*N206</f>
        <v>9</v>
      </c>
    </row>
    <row r="205" spans="1:14">
      <c r="A205" s="50" t="s">
        <v>129</v>
      </c>
      <c r="B205" s="51" t="str">
        <f t="shared" ref="B205" si="889">+IFERROR(B204/A204-1,"nm")</f>
        <v>nm</v>
      </c>
      <c r="C205" s="51">
        <f t="shared" ref="C205" si="890">+IFERROR(C204/B204-1,"nm")</f>
        <v>-0.43478260869565222</v>
      </c>
      <c r="D205" s="51">
        <f t="shared" ref="D205" si="891">+IFERROR(D204/C204-1,"nm")</f>
        <v>-0.23076923076923073</v>
      </c>
      <c r="E205" s="51">
        <f t="shared" ref="E205" si="892">+IFERROR(E204/D204-1,"nm")</f>
        <v>-0.26666666666666672</v>
      </c>
      <c r="F205" s="51">
        <f t="shared" ref="F205" si="893">+IFERROR(F204/E204-1,"nm")</f>
        <v>-0.18181818181818177</v>
      </c>
      <c r="G205" s="51">
        <f t="shared" ref="G205" si="894">+IFERROR(G204/F204-1,"nm")</f>
        <v>-0.33333333333333337</v>
      </c>
      <c r="H205" s="51">
        <f t="shared" ref="H205" si="895">+IFERROR(H204/G204-1,"nm")</f>
        <v>-0.41666666666666663</v>
      </c>
      <c r="I205" s="51">
        <f>+IFERROR(I204/H204-1,"nm")</f>
        <v>0.28571428571428581</v>
      </c>
      <c r="J205" s="51">
        <f t="shared" ref="J205" si="896">+IFERROR(J204/I204-1,"nm")</f>
        <v>0</v>
      </c>
      <c r="K205" s="51">
        <f t="shared" ref="K205" si="897">+IFERROR(K204/J204-1,"nm")</f>
        <v>0</v>
      </c>
      <c r="L205" s="51">
        <f t="shared" ref="L205" si="898">+IFERROR(L204/K204-1,"nm")</f>
        <v>0</v>
      </c>
      <c r="M205" s="51">
        <f t="shared" ref="M205" si="899">+IFERROR(M204/L204-1,"nm")</f>
        <v>0</v>
      </c>
      <c r="N205" s="51">
        <f t="shared" ref="N205" si="900">+IFERROR(N204/M204-1,"nm")</f>
        <v>0</v>
      </c>
    </row>
    <row r="206" spans="1:14">
      <c r="A206" s="50" t="s">
        <v>133</v>
      </c>
      <c r="B206" s="51">
        <f>+IFERROR(B204/B$176,"nm")</f>
        <v>3.481331987891019E-2</v>
      </c>
      <c r="C206" s="51">
        <f t="shared" ref="C206:I206" si="901">+IFERROR(C204/C$176,"nm")</f>
        <v>1.9948849104859334E-2</v>
      </c>
      <c r="D206" s="51">
        <f t="shared" si="901"/>
        <v>1.4691478942213516E-2</v>
      </c>
      <c r="E206" s="51">
        <f t="shared" si="901"/>
        <v>1.166489925768823E-2</v>
      </c>
      <c r="F206" s="51">
        <f t="shared" si="901"/>
        <v>9.4438614900314802E-3</v>
      </c>
      <c r="G206" s="51">
        <f t="shared" si="901"/>
        <v>6.5005417118093175E-3</v>
      </c>
      <c r="H206" s="51">
        <f t="shared" si="901"/>
        <v>3.1746031746031746E-3</v>
      </c>
      <c r="I206" s="51">
        <f t="shared" si="901"/>
        <v>3.8363171355498722E-3</v>
      </c>
      <c r="J206" s="56">
        <f>+I206</f>
        <v>3.8363171355498722E-3</v>
      </c>
      <c r="K206" s="56">
        <f t="shared" ref="K206" si="902">+J206</f>
        <v>3.8363171355498722E-3</v>
      </c>
      <c r="L206" s="56">
        <f t="shared" ref="L206" si="903">+K206</f>
        <v>3.8363171355498722E-3</v>
      </c>
      <c r="M206" s="56">
        <f t="shared" ref="M206" si="904">+L206</f>
        <v>3.8363171355498722E-3</v>
      </c>
      <c r="N206" s="56">
        <f t="shared" ref="N206" si="905">+M206</f>
        <v>3.8363171355498722E-3</v>
      </c>
    </row>
    <row r="207" spans="1:14">
      <c r="A207" s="9" t="s">
        <v>143</v>
      </c>
      <c r="B207" s="9">
        <f>+Historicals!B151</f>
        <v>122</v>
      </c>
      <c r="C207" s="9">
        <f>+Historicals!C151</f>
        <v>125</v>
      </c>
      <c r="D207" s="9">
        <f>+Historicals!D151</f>
        <v>125</v>
      </c>
      <c r="E207" s="9">
        <f>+Historicals!E151</f>
        <v>115</v>
      </c>
      <c r="F207" s="9">
        <f>+Historicals!F151</f>
        <v>100</v>
      </c>
      <c r="G207" s="9">
        <f>+Historicals!G151</f>
        <v>80</v>
      </c>
      <c r="H207" s="9">
        <f>+Historicals!H151</f>
        <v>63</v>
      </c>
      <c r="I207" s="9">
        <f>+Historicals!I151</f>
        <v>49</v>
      </c>
      <c r="J207" s="52">
        <f>+J176*J209</f>
        <v>49</v>
      </c>
      <c r="K207" s="52">
        <f>+K176*K209</f>
        <v>49</v>
      </c>
      <c r="L207" s="52">
        <f>+L176*L209</f>
        <v>49</v>
      </c>
      <c r="M207" s="52">
        <f>+M176*M209</f>
        <v>49</v>
      </c>
      <c r="N207" s="52">
        <f>+N176*N209</f>
        <v>49</v>
      </c>
    </row>
    <row r="208" spans="1:14">
      <c r="A208" s="50" t="s">
        <v>129</v>
      </c>
      <c r="B208" s="51" t="str">
        <f t="shared" ref="B208" si="906">+IFERROR(B207/A207-1,"nm")</f>
        <v>nm</v>
      </c>
      <c r="C208" s="51">
        <f t="shared" ref="C208" si="907">+IFERROR(C207/B207-1,"nm")</f>
        <v>2.4590163934426146E-2</v>
      </c>
      <c r="D208" s="51">
        <f t="shared" ref="D208" si="908">+IFERROR(D207/C207-1,"nm")</f>
        <v>0</v>
      </c>
      <c r="E208" s="51">
        <f t="shared" ref="E208" si="909">+IFERROR(E207/D207-1,"nm")</f>
        <v>-7.999999999999996E-2</v>
      </c>
      <c r="F208" s="51">
        <f t="shared" ref="F208" si="910">+IFERROR(F207/E207-1,"nm")</f>
        <v>-0.13043478260869568</v>
      </c>
      <c r="G208" s="51">
        <f t="shared" ref="G208" si="911">+IFERROR(G207/F207-1,"nm")</f>
        <v>-0.19999999999999996</v>
      </c>
      <c r="H208" s="51">
        <f t="shared" ref="H208" si="912">+IFERROR(H207/G207-1,"nm")</f>
        <v>-0.21250000000000002</v>
      </c>
      <c r="I208" s="51">
        <f>+IFERROR(I207/H207-1,"nm")</f>
        <v>-0.22222222222222221</v>
      </c>
      <c r="J208" s="51">
        <f>+J209+J210</f>
        <v>2.0886615515771527E-2</v>
      </c>
      <c r="K208" s="51">
        <f t="shared" ref="K208:N208" si="913">+K209+K210</f>
        <v>2.0886615515771527E-2</v>
      </c>
      <c r="L208" s="51">
        <f t="shared" si="913"/>
        <v>2.0886615515771527E-2</v>
      </c>
      <c r="M208" s="51">
        <f t="shared" si="913"/>
        <v>2.0886615515771527E-2</v>
      </c>
      <c r="N208" s="51">
        <f t="shared" si="913"/>
        <v>2.0886615515771527E-2</v>
      </c>
    </row>
    <row r="209" spans="1:14">
      <c r="A209" s="50" t="s">
        <v>133</v>
      </c>
      <c r="B209" s="51">
        <f>+IFERROR(B207/B$176,"nm")</f>
        <v>6.1553985872855703E-2</v>
      </c>
      <c r="C209" s="51">
        <f t="shared" ref="C209:I209" si="914">+IFERROR(C207/C$176,"nm")</f>
        <v>6.3938618925831206E-2</v>
      </c>
      <c r="D209" s="51">
        <f t="shared" si="914"/>
        <v>6.1214495592556317E-2</v>
      </c>
      <c r="E209" s="51">
        <f t="shared" si="914"/>
        <v>6.097560975609756E-2</v>
      </c>
      <c r="F209" s="51">
        <f t="shared" si="914"/>
        <v>5.2465897166841552E-2</v>
      </c>
      <c r="G209" s="51">
        <f t="shared" si="914"/>
        <v>4.3336944745395449E-2</v>
      </c>
      <c r="H209" s="51">
        <f t="shared" si="914"/>
        <v>2.8571428571428571E-2</v>
      </c>
      <c r="I209" s="51">
        <f t="shared" si="914"/>
        <v>2.0886615515771527E-2</v>
      </c>
      <c r="J209" s="56">
        <f>+I209</f>
        <v>2.0886615515771527E-2</v>
      </c>
      <c r="K209" s="56">
        <f t="shared" ref="K209" si="915">+J209</f>
        <v>2.0886615515771527E-2</v>
      </c>
      <c r="L209" s="56">
        <f t="shared" ref="L209" si="916">+K209</f>
        <v>2.0886615515771527E-2</v>
      </c>
      <c r="M209" s="56">
        <f t="shared" ref="M209" si="917">+L209</f>
        <v>2.0886615515771527E-2</v>
      </c>
      <c r="N209" s="56">
        <f t="shared" ref="N209" si="918">+M209</f>
        <v>2.0886615515771527E-2</v>
      </c>
    </row>
    <row r="210" spans="1:14">
      <c r="A210" s="47" t="str">
        <f>+Historicals!A130</f>
        <v>Corporate</v>
      </c>
      <c r="B210" s="47"/>
      <c r="C210" s="47"/>
      <c r="D210" s="47"/>
      <c r="E210" s="47"/>
      <c r="F210" s="47"/>
      <c r="G210" s="47"/>
      <c r="H210" s="47"/>
      <c r="I210" s="47"/>
      <c r="J210" s="43"/>
      <c r="K210" s="43"/>
      <c r="L210" s="43"/>
      <c r="M210" s="43"/>
      <c r="N210" s="43"/>
    </row>
    <row r="211" spans="1:14">
      <c r="A211" s="9" t="s">
        <v>136</v>
      </c>
      <c r="B211" s="9">
        <f>+Historicals!B130</f>
        <v>-82</v>
      </c>
      <c r="C211" s="9">
        <f>+Historicals!C130</f>
        <v>-86</v>
      </c>
      <c r="D211" s="9">
        <f>+Historicals!D130</f>
        <v>75</v>
      </c>
      <c r="E211" s="9">
        <f>+Historicals!E130</f>
        <v>26</v>
      </c>
      <c r="F211" s="9">
        <f>+Historicals!F130</f>
        <v>-7</v>
      </c>
      <c r="G211" s="9">
        <f>+Historicals!G130</f>
        <v>-11</v>
      </c>
      <c r="H211" s="9">
        <f>+Historicals!H130</f>
        <v>40</v>
      </c>
      <c r="I211" s="9">
        <f>+Historicals!I130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1:14">
      <c r="A212" s="48" t="s">
        <v>129</v>
      </c>
      <c r="B212" s="51" t="str">
        <f t="shared" ref="B212" si="919">+IFERROR(B211/A211-1,"nm")</f>
        <v>nm</v>
      </c>
      <c r="C212" s="51">
        <f t="shared" ref="C212" si="920">+IFERROR(C211/B211-1,"nm")</f>
        <v>4.8780487804878092E-2</v>
      </c>
      <c r="D212" s="51">
        <f t="shared" ref="D212" si="921">+IFERROR(D211/C211-1,"nm")</f>
        <v>-1.8720930232558139</v>
      </c>
      <c r="E212" s="51">
        <f t="shared" ref="E212" si="922">+IFERROR(E211/D211-1,"nm")</f>
        <v>-0.65333333333333332</v>
      </c>
      <c r="F212" s="51">
        <f t="shared" ref="F212" si="923">+IFERROR(F211/E211-1,"nm")</f>
        <v>-1.2692307692307692</v>
      </c>
      <c r="G212" s="51">
        <f t="shared" ref="G212" si="924">+IFERROR(G211/F211-1,"nm")</f>
        <v>0.5714285714285714</v>
      </c>
      <c r="H212" s="51">
        <f t="shared" ref="H212" si="925">+IFERROR(H211/G211-1,"nm")</f>
        <v>-4.6363636363636367</v>
      </c>
      <c r="I212" s="51">
        <f>+IFERROR(I211/H211-1,"nm")</f>
        <v>-2.8</v>
      </c>
      <c r="J212" s="51">
        <f t="shared" ref="J212" si="926">+IFERROR(J211/I211-1,"nm")</f>
        <v>0</v>
      </c>
      <c r="K212" s="51">
        <f t="shared" ref="K212" si="927">+IFERROR(K211/J211-1,"nm")</f>
        <v>0</v>
      </c>
      <c r="L212" s="51">
        <f t="shared" ref="L212" si="928">+IFERROR(L211/K211-1,"nm")</f>
        <v>0</v>
      </c>
      <c r="M212" s="51">
        <f t="shared" ref="M212" si="929">+IFERROR(M211/L211-1,"nm")</f>
        <v>0</v>
      </c>
      <c r="N212" s="51">
        <f t="shared" ref="N212" si="930">+IFERROR(N211/M211-1,"nm")</f>
        <v>0</v>
      </c>
    </row>
    <row r="213" spans="1:14">
      <c r="A213" s="49" t="s">
        <v>113</v>
      </c>
      <c r="B213" s="3">
        <f>+Historicals!B130</f>
        <v>-82</v>
      </c>
      <c r="C213" s="3">
        <f>+Historicals!C130</f>
        <v>-86</v>
      </c>
      <c r="D213" s="3">
        <f>+Historicals!D130</f>
        <v>75</v>
      </c>
      <c r="E213" s="3">
        <f>+Historicals!E130</f>
        <v>26</v>
      </c>
      <c r="F213" s="3">
        <f>+Historicals!F130</f>
        <v>-7</v>
      </c>
      <c r="G213" s="3">
        <f>+Historicals!G130</f>
        <v>-11</v>
      </c>
      <c r="H213" s="3">
        <f>+Historicals!H130</f>
        <v>40</v>
      </c>
      <c r="I213" s="3">
        <f>+Historicals!I130</f>
        <v>-72</v>
      </c>
      <c r="J213" s="3">
        <f>+I213*(1+J214)</f>
        <v>-72</v>
      </c>
      <c r="K213" s="3">
        <f t="shared" ref="K213" si="931">+J213*(1+K214)</f>
        <v>-72</v>
      </c>
      <c r="L213" s="3">
        <f t="shared" ref="L213" si="932">+K213*(1+L214)</f>
        <v>-72</v>
      </c>
      <c r="M213" s="3">
        <f t="shared" ref="M213" si="933">+L213*(1+M214)</f>
        <v>-72</v>
      </c>
      <c r="N213" s="3">
        <f t="shared" ref="N213" si="934">+M213*(1+N214)</f>
        <v>-72</v>
      </c>
    </row>
    <row r="214" spans="1:14">
      <c r="A214" s="48" t="s">
        <v>129</v>
      </c>
      <c r="B214" s="51" t="str">
        <f t="shared" ref="B214" si="935">+IFERROR(B213/A213-1,"nm")</f>
        <v>nm</v>
      </c>
      <c r="C214" s="51">
        <f t="shared" ref="C214" si="936">+IFERROR(C213/B213-1,"nm")</f>
        <v>4.8780487804878092E-2</v>
      </c>
      <c r="D214" s="51">
        <f t="shared" ref="D214" si="937">+IFERROR(D213/C213-1,"nm")</f>
        <v>-1.8720930232558139</v>
      </c>
      <c r="E214" s="51">
        <f t="shared" ref="E214" si="938">+IFERROR(E213/D213-1,"nm")</f>
        <v>-0.65333333333333332</v>
      </c>
      <c r="F214" s="51">
        <f t="shared" ref="F214" si="939">+IFERROR(F213/E213-1,"nm")</f>
        <v>-1.2692307692307692</v>
      </c>
      <c r="G214" s="51">
        <f t="shared" ref="G214" si="940">+IFERROR(G213/F213-1,"nm")</f>
        <v>0.5714285714285714</v>
      </c>
      <c r="H214" s="51">
        <f t="shared" ref="H214" si="941">+IFERROR(H213/G213-1,"nm")</f>
        <v>-4.6363636363636367</v>
      </c>
      <c r="I214" s="51">
        <f>+IFERROR(I213/H213-1,"nm")</f>
        <v>-2.8</v>
      </c>
      <c r="J214" s="51">
        <f>+J215+J216</f>
        <v>0</v>
      </c>
      <c r="K214" s="51">
        <f t="shared" ref="K214:N214" si="942">+K215+K216</f>
        <v>0</v>
      </c>
      <c r="L214" s="51">
        <f t="shared" si="942"/>
        <v>0</v>
      </c>
      <c r="M214" s="51">
        <f t="shared" si="942"/>
        <v>0</v>
      </c>
      <c r="N214" s="51">
        <f t="shared" si="942"/>
        <v>0</v>
      </c>
    </row>
    <row r="215" spans="1:14">
      <c r="A215" s="48" t="s">
        <v>137</v>
      </c>
      <c r="B215" s="51">
        <f>+Historicals!B202</f>
        <v>0</v>
      </c>
      <c r="C215" s="51">
        <f>+Historicals!C202</f>
        <v>0</v>
      </c>
      <c r="D215" s="51">
        <f>+Historicals!D202</f>
        <v>0</v>
      </c>
      <c r="E215" s="51">
        <f>+Historicals!E202</f>
        <v>0</v>
      </c>
      <c r="F215" s="51">
        <f>+Historicals!F202</f>
        <v>0</v>
      </c>
      <c r="G215" s="51">
        <f>+Historicals!G202</f>
        <v>0</v>
      </c>
      <c r="H215" s="51">
        <f>+Historicals!H202</f>
        <v>0</v>
      </c>
      <c r="I215" s="51">
        <f>+Historicals!I202</f>
        <v>0</v>
      </c>
      <c r="J215" s="56">
        <v>0</v>
      </c>
      <c r="K215" s="56">
        <f t="shared" ref="K215:K216" si="943">+J215</f>
        <v>0</v>
      </c>
      <c r="L215" s="56">
        <f t="shared" ref="L215:L216" si="944">+K215</f>
        <v>0</v>
      </c>
      <c r="M215" s="56">
        <f t="shared" ref="M215:M216" si="945">+L215</f>
        <v>0</v>
      </c>
      <c r="N215" s="56">
        <f t="shared" ref="N215:N216" si="946">+M215</f>
        <v>0</v>
      </c>
    </row>
    <row r="216" spans="1:14">
      <c r="A216" s="48" t="s">
        <v>138</v>
      </c>
      <c r="B216" s="51" t="str">
        <f t="shared" ref="B216:H216" si="947">+IFERROR(B214-B215,"nm")</f>
        <v>nm</v>
      </c>
      <c r="C216" s="51">
        <f t="shared" si="947"/>
        <v>4.8780487804878092E-2</v>
      </c>
      <c r="D216" s="51">
        <f t="shared" si="947"/>
        <v>-1.8720930232558139</v>
      </c>
      <c r="E216" s="51">
        <f t="shared" si="947"/>
        <v>-0.65333333333333332</v>
      </c>
      <c r="F216" s="51">
        <f t="shared" si="947"/>
        <v>-1.2692307692307692</v>
      </c>
      <c r="G216" s="51">
        <f t="shared" si="947"/>
        <v>0.5714285714285714</v>
      </c>
      <c r="H216" s="51">
        <f t="shared" si="947"/>
        <v>-4.6363636363636367</v>
      </c>
      <c r="I216" s="51">
        <f>+IFERROR(I214-I215,"nm")</f>
        <v>-2.8</v>
      </c>
      <c r="J216" s="56">
        <v>0</v>
      </c>
      <c r="K216" s="56">
        <f t="shared" si="943"/>
        <v>0</v>
      </c>
      <c r="L216" s="56">
        <f t="shared" si="944"/>
        <v>0</v>
      </c>
      <c r="M216" s="56">
        <f t="shared" si="945"/>
        <v>0</v>
      </c>
      <c r="N216" s="56">
        <f t="shared" si="946"/>
        <v>0</v>
      </c>
    </row>
    <row r="217" spans="1:14">
      <c r="A217" s="49" t="s">
        <v>114</v>
      </c>
      <c r="B217" s="3">
        <f>+Historicals!B295</f>
        <v>0</v>
      </c>
      <c r="C217" s="3">
        <f>+Historicals!C295</f>
        <v>0</v>
      </c>
      <c r="D217" s="3">
        <f>+Historicals!D295</f>
        <v>0</v>
      </c>
      <c r="E217" s="3">
        <f>+Historicals!E295</f>
        <v>0</v>
      </c>
      <c r="F217" s="3">
        <f>+Historicals!F295</f>
        <v>0</v>
      </c>
      <c r="G217" s="3">
        <f>+Historicals!G295</f>
        <v>0</v>
      </c>
      <c r="H217" s="3">
        <f>+Historicals!H295</f>
        <v>0</v>
      </c>
      <c r="I217" s="3">
        <f>+Historicals!I295</f>
        <v>0</v>
      </c>
      <c r="J217" s="3">
        <f>+I217*(1+J218)</f>
        <v>0</v>
      </c>
      <c r="K217" s="3">
        <f t="shared" ref="K217" si="948">+J217*(1+K218)</f>
        <v>0</v>
      </c>
      <c r="L217" s="3">
        <f t="shared" ref="L217" si="949">+K217*(1+L218)</f>
        <v>0</v>
      </c>
      <c r="M217" s="3">
        <f t="shared" ref="M217" si="950">+L217*(1+M218)</f>
        <v>0</v>
      </c>
      <c r="N217" s="3">
        <f t="shared" ref="N217" si="951">+M217*(1+N218)</f>
        <v>0</v>
      </c>
    </row>
    <row r="218" spans="1:14">
      <c r="A218" s="48" t="s">
        <v>129</v>
      </c>
      <c r="B218" s="51" t="str">
        <f t="shared" ref="B218" si="952">+IFERROR(B217/A217-1,"nm")</f>
        <v>nm</v>
      </c>
      <c r="C218" s="51" t="str">
        <f t="shared" ref="C218" si="953">+IFERROR(C217/B217-1,"nm")</f>
        <v>nm</v>
      </c>
      <c r="D218" s="51" t="str">
        <f t="shared" ref="D218" si="954">+IFERROR(D217/C217-1,"nm")</f>
        <v>nm</v>
      </c>
      <c r="E218" s="51" t="str">
        <f t="shared" ref="E218" si="955">+IFERROR(E217/D217-1,"nm")</f>
        <v>nm</v>
      </c>
      <c r="F218" s="51" t="str">
        <f t="shared" ref="F218" si="956">+IFERROR(F217/E217-1,"nm")</f>
        <v>nm</v>
      </c>
      <c r="G218" s="51" t="str">
        <f t="shared" ref="G218" si="957">+IFERROR(G217/F217-1,"nm")</f>
        <v>nm</v>
      </c>
      <c r="H218" s="51" t="str">
        <f t="shared" ref="H218" si="958">+IFERROR(H217/G217-1,"nm")</f>
        <v>nm</v>
      </c>
      <c r="I218" s="51" t="str">
        <f>+IFERROR(I217/H217-1,"nm")</f>
        <v>nm</v>
      </c>
      <c r="J218" s="51">
        <f>+J219+J220</f>
        <v>0</v>
      </c>
      <c r="K218" s="51">
        <f t="shared" ref="K218:N218" si="959">+K219+K220</f>
        <v>0</v>
      </c>
      <c r="L218" s="51">
        <f t="shared" si="959"/>
        <v>0</v>
      </c>
      <c r="M218" s="51">
        <f t="shared" si="959"/>
        <v>0</v>
      </c>
      <c r="N218" s="51">
        <f t="shared" si="959"/>
        <v>0</v>
      </c>
    </row>
    <row r="219" spans="1:14">
      <c r="A219" s="48" t="s">
        <v>137</v>
      </c>
      <c r="B219" s="51">
        <f>+Historicals!B370</f>
        <v>0</v>
      </c>
      <c r="C219" s="51">
        <f>+Historicals!C370</f>
        <v>0</v>
      </c>
      <c r="D219" s="51">
        <f>+Historicals!D370</f>
        <v>0</v>
      </c>
      <c r="E219" s="51">
        <f>+Historicals!E370</f>
        <v>0</v>
      </c>
      <c r="F219" s="51">
        <f>+Historicals!F370</f>
        <v>0</v>
      </c>
      <c r="G219" s="51">
        <f>+Historicals!G370</f>
        <v>0</v>
      </c>
      <c r="H219" s="51">
        <f>+Historicals!H370</f>
        <v>0</v>
      </c>
      <c r="I219" s="51">
        <f>+Historicals!I370</f>
        <v>0</v>
      </c>
      <c r="J219" s="56">
        <v>0</v>
      </c>
      <c r="K219" s="56">
        <f t="shared" ref="K219:K220" si="960">+J219</f>
        <v>0</v>
      </c>
      <c r="L219" s="56">
        <f t="shared" ref="L219:L220" si="961">+K219</f>
        <v>0</v>
      </c>
      <c r="M219" s="56">
        <f t="shared" ref="M219:M220" si="962">+L219</f>
        <v>0</v>
      </c>
      <c r="N219" s="56">
        <f t="shared" ref="N219:N220" si="963">+M219</f>
        <v>0</v>
      </c>
    </row>
    <row r="220" spans="1:14">
      <c r="A220" s="48" t="s">
        <v>138</v>
      </c>
      <c r="B220" s="51" t="str">
        <f t="shared" ref="B220:H220" si="964">+IFERROR(B218-B219,"nm")</f>
        <v>nm</v>
      </c>
      <c r="C220" s="51" t="str">
        <f t="shared" si="964"/>
        <v>nm</v>
      </c>
      <c r="D220" s="51" t="str">
        <f t="shared" si="964"/>
        <v>nm</v>
      </c>
      <c r="E220" s="51" t="str">
        <f t="shared" si="964"/>
        <v>nm</v>
      </c>
      <c r="F220" s="51" t="str">
        <f t="shared" si="964"/>
        <v>nm</v>
      </c>
      <c r="G220" s="51" t="str">
        <f t="shared" si="964"/>
        <v>nm</v>
      </c>
      <c r="H220" s="51" t="str">
        <f t="shared" si="964"/>
        <v>nm</v>
      </c>
      <c r="I220" s="51" t="str">
        <f>+IFERROR(I218-I219,"nm")</f>
        <v>nm</v>
      </c>
      <c r="J220" s="56">
        <v>0</v>
      </c>
      <c r="K220" s="56">
        <f t="shared" si="960"/>
        <v>0</v>
      </c>
      <c r="L220" s="56">
        <f t="shared" si="961"/>
        <v>0</v>
      </c>
      <c r="M220" s="56">
        <f t="shared" si="962"/>
        <v>0</v>
      </c>
      <c r="N220" s="56">
        <f t="shared" si="963"/>
        <v>0</v>
      </c>
    </row>
    <row r="221" spans="1:14">
      <c r="A221" s="49" t="s">
        <v>115</v>
      </c>
      <c r="B221" s="3">
        <f>+Historicals!B296</f>
        <v>0</v>
      </c>
      <c r="C221" s="3">
        <f>+Historicals!C296</f>
        <v>0</v>
      </c>
      <c r="D221" s="3">
        <f>+Historicals!D296</f>
        <v>0</v>
      </c>
      <c r="E221" s="3">
        <f>+Historicals!E296</f>
        <v>0</v>
      </c>
      <c r="F221" s="3">
        <f>+Historicals!F296</f>
        <v>0</v>
      </c>
      <c r="G221" s="3">
        <f>+Historicals!G296</f>
        <v>0</v>
      </c>
      <c r="H221" s="3">
        <f>+Historicals!H296</f>
        <v>0</v>
      </c>
      <c r="I221" s="3">
        <f>+Historicals!I296</f>
        <v>0</v>
      </c>
      <c r="J221" s="3">
        <f>+I221*(1+J222)</f>
        <v>0</v>
      </c>
      <c r="K221" s="3">
        <f t="shared" ref="K221" si="965">+J221*(1+K222)</f>
        <v>0</v>
      </c>
      <c r="L221" s="3">
        <f t="shared" ref="L221" si="966">+K221*(1+L222)</f>
        <v>0</v>
      </c>
      <c r="M221" s="3">
        <f t="shared" ref="M221" si="967">+L221*(1+M222)</f>
        <v>0</v>
      </c>
      <c r="N221" s="3">
        <f t="shared" ref="N221" si="968">+M221*(1+N222)</f>
        <v>0</v>
      </c>
    </row>
    <row r="222" spans="1:14">
      <c r="A222" s="48" t="s">
        <v>129</v>
      </c>
      <c r="B222" s="51" t="str">
        <f t="shared" ref="B222" si="969">+IFERROR(B221/A221-1,"nm")</f>
        <v>nm</v>
      </c>
      <c r="C222" s="51" t="str">
        <f t="shared" ref="C222" si="970">+IFERROR(C221/B221-1,"nm")</f>
        <v>nm</v>
      </c>
      <c r="D222" s="51" t="str">
        <f t="shared" ref="D222" si="971">+IFERROR(D221/C221-1,"nm")</f>
        <v>nm</v>
      </c>
      <c r="E222" s="51" t="str">
        <f t="shared" ref="E222" si="972">+IFERROR(E221/D221-1,"nm")</f>
        <v>nm</v>
      </c>
      <c r="F222" s="51" t="str">
        <f t="shared" ref="F222" si="973">+IFERROR(F221/E221-1,"nm")</f>
        <v>nm</v>
      </c>
      <c r="G222" s="51" t="str">
        <f t="shared" ref="G222" si="974">+IFERROR(G221/F221-1,"nm")</f>
        <v>nm</v>
      </c>
      <c r="H222" s="51" t="str">
        <f t="shared" ref="H222" si="975">+IFERROR(H221/G221-1,"nm")</f>
        <v>nm</v>
      </c>
      <c r="I222" s="51" t="str">
        <f>+IFERROR(I221/H221-1,"nm")</f>
        <v>nm</v>
      </c>
      <c r="J222" s="51">
        <f>+J223+J224</f>
        <v>0</v>
      </c>
      <c r="K222" s="51">
        <f t="shared" ref="K222:N222" si="976">+K223+K224</f>
        <v>0</v>
      </c>
      <c r="L222" s="51">
        <f t="shared" si="976"/>
        <v>0</v>
      </c>
      <c r="M222" s="51">
        <f t="shared" si="976"/>
        <v>0</v>
      </c>
      <c r="N222" s="51">
        <f t="shared" si="976"/>
        <v>0</v>
      </c>
    </row>
    <row r="223" spans="1:14">
      <c r="A223" s="48" t="s">
        <v>137</v>
      </c>
      <c r="B223" s="51">
        <f>+Historicals!B368</f>
        <v>0</v>
      </c>
      <c r="C223" s="51">
        <f>+Historicals!C368</f>
        <v>0</v>
      </c>
      <c r="D223" s="51">
        <f>+Historicals!D368</f>
        <v>0</v>
      </c>
      <c r="E223" s="51">
        <f>+Historicals!E368</f>
        <v>0</v>
      </c>
      <c r="F223" s="51">
        <f>+Historicals!F368</f>
        <v>0</v>
      </c>
      <c r="G223" s="51">
        <f>+Historicals!G368</f>
        <v>0</v>
      </c>
      <c r="H223" s="51">
        <f>+Historicals!H368</f>
        <v>0</v>
      </c>
      <c r="I223" s="51">
        <f>+Historicals!I368</f>
        <v>0</v>
      </c>
      <c r="J223" s="56">
        <v>0</v>
      </c>
      <c r="K223" s="56">
        <f t="shared" ref="K223:K224" si="977">+J223</f>
        <v>0</v>
      </c>
      <c r="L223" s="56">
        <f t="shared" ref="L223:L224" si="978">+K223</f>
        <v>0</v>
      </c>
      <c r="M223" s="56">
        <f t="shared" ref="M223:M224" si="979">+L223</f>
        <v>0</v>
      </c>
      <c r="N223" s="56">
        <f t="shared" ref="N223:N224" si="980">+M223</f>
        <v>0</v>
      </c>
    </row>
    <row r="224" spans="1:14">
      <c r="A224" s="48" t="s">
        <v>138</v>
      </c>
      <c r="B224" s="51" t="str">
        <f t="shared" ref="B224:H224" si="981">+IFERROR(B222-B223,"nm")</f>
        <v>nm</v>
      </c>
      <c r="C224" s="51" t="str">
        <f t="shared" si="981"/>
        <v>nm</v>
      </c>
      <c r="D224" s="51" t="str">
        <f t="shared" si="981"/>
        <v>nm</v>
      </c>
      <c r="E224" s="51" t="str">
        <f t="shared" si="981"/>
        <v>nm</v>
      </c>
      <c r="F224" s="51" t="str">
        <f t="shared" si="981"/>
        <v>nm</v>
      </c>
      <c r="G224" s="51" t="str">
        <f t="shared" si="981"/>
        <v>nm</v>
      </c>
      <c r="H224" s="51" t="str">
        <f t="shared" si="981"/>
        <v>nm</v>
      </c>
      <c r="I224" s="51" t="str">
        <f>+IFERROR(I222-I223,"nm")</f>
        <v>nm</v>
      </c>
      <c r="J224" s="56">
        <v>0</v>
      </c>
      <c r="K224" s="56">
        <f t="shared" si="977"/>
        <v>0</v>
      </c>
      <c r="L224" s="56">
        <f t="shared" si="978"/>
        <v>0</v>
      </c>
      <c r="M224" s="56">
        <f t="shared" si="979"/>
        <v>0</v>
      </c>
      <c r="N224" s="56">
        <f t="shared" si="980"/>
        <v>0</v>
      </c>
    </row>
    <row r="225" spans="1:14">
      <c r="A225" s="9" t="s">
        <v>130</v>
      </c>
      <c r="B225" s="52">
        <f t="shared" ref="B225:H225" si="982">+B232+B228</f>
        <v>-1022</v>
      </c>
      <c r="C225" s="52">
        <f t="shared" si="982"/>
        <v>-1089</v>
      </c>
      <c r="D225" s="52">
        <f t="shared" si="982"/>
        <v>-633</v>
      </c>
      <c r="E225" s="52">
        <f t="shared" si="982"/>
        <v>-1346</v>
      </c>
      <c r="F225" s="52">
        <f t="shared" si="982"/>
        <v>-1694</v>
      </c>
      <c r="G225" s="52">
        <f t="shared" si="982"/>
        <v>-1855</v>
      </c>
      <c r="H225" s="52">
        <f t="shared" si="982"/>
        <v>-2120</v>
      </c>
      <c r="I225" s="52">
        <f>+I232+I228</f>
        <v>-2085</v>
      </c>
      <c r="J225" s="52">
        <f>+J211*J227</f>
        <v>-2085</v>
      </c>
      <c r="K225" s="52">
        <f>+K211*K227</f>
        <v>-2085</v>
      </c>
      <c r="L225" s="52">
        <f>+L211*L227</f>
        <v>-2085</v>
      </c>
      <c r="M225" s="52">
        <f>+M211*M227</f>
        <v>-2085</v>
      </c>
      <c r="N225" s="52">
        <f>+N211*N227</f>
        <v>-2085</v>
      </c>
    </row>
    <row r="226" spans="1:14">
      <c r="A226" s="50" t="s">
        <v>129</v>
      </c>
      <c r="B226" s="51" t="str">
        <f t="shared" ref="B226" si="983">+IFERROR(B225/A225-1,"nm")</f>
        <v>nm</v>
      </c>
      <c r="C226" s="51">
        <f t="shared" ref="C226" si="984">+IFERROR(C225/B225-1,"nm")</f>
        <v>6.5557729941291498E-2</v>
      </c>
      <c r="D226" s="51">
        <f t="shared" ref="D226" si="985">+IFERROR(D225/C225-1,"nm")</f>
        <v>-0.41873278236914602</v>
      </c>
      <c r="E226" s="51">
        <f t="shared" ref="E226" si="986">+IFERROR(E225/D225-1,"nm")</f>
        <v>1.126382306477093</v>
      </c>
      <c r="F226" s="51">
        <f t="shared" ref="F226" si="987">+IFERROR(F225/E225-1,"nm")</f>
        <v>0.25854383358098065</v>
      </c>
      <c r="G226" s="51">
        <f t="shared" ref="G226" si="988">+IFERROR(G225/F225-1,"nm")</f>
        <v>9.5041322314049603E-2</v>
      </c>
      <c r="H226" s="51">
        <f t="shared" ref="H226" si="989">+IFERROR(H225/G225-1,"nm")</f>
        <v>0.14285714285714279</v>
      </c>
      <c r="I226" s="51">
        <f>+IFERROR(I225/H225-1,"nm")</f>
        <v>-1.650943396226412E-2</v>
      </c>
      <c r="J226" s="51">
        <f t="shared" ref="J226" si="990">+IFERROR(J225/I225-1,"nm")</f>
        <v>0</v>
      </c>
      <c r="K226" s="51">
        <f t="shared" ref="K226" si="991">+IFERROR(K225/J225-1,"nm")</f>
        <v>0</v>
      </c>
      <c r="L226" s="51">
        <f t="shared" ref="L226" si="992">+IFERROR(L225/K225-1,"nm")</f>
        <v>0</v>
      </c>
      <c r="M226" s="51">
        <f t="shared" ref="M226" si="993">+IFERROR(M225/L225-1,"nm")</f>
        <v>0</v>
      </c>
      <c r="N226" s="51">
        <f t="shared" ref="N226" si="994">+IFERROR(N225/M225-1,"nm")</f>
        <v>0</v>
      </c>
    </row>
    <row r="227" spans="1:14">
      <c r="A227" s="50" t="s">
        <v>131</v>
      </c>
      <c r="B227" s="51">
        <f>+IFERROR(B225/B$211,"nm")</f>
        <v>12.463414634146341</v>
      </c>
      <c r="C227" s="51">
        <f t="shared" ref="C227:I227" si="995">+IFERROR(C225/C$211,"nm")</f>
        <v>12.662790697674419</v>
      </c>
      <c r="D227" s="51">
        <f t="shared" si="995"/>
        <v>-8.44</v>
      </c>
      <c r="E227" s="51">
        <f t="shared" si="995"/>
        <v>-51.769230769230766</v>
      </c>
      <c r="F227" s="51">
        <f t="shared" si="995"/>
        <v>242</v>
      </c>
      <c r="G227" s="51">
        <f t="shared" si="995"/>
        <v>168.63636363636363</v>
      </c>
      <c r="H227" s="51">
        <f t="shared" si="995"/>
        <v>-53</v>
      </c>
      <c r="I227" s="51">
        <f t="shared" si="995"/>
        <v>28.958333333333332</v>
      </c>
      <c r="J227" s="56">
        <f>+I227</f>
        <v>28.958333333333332</v>
      </c>
      <c r="K227" s="56">
        <f t="shared" ref="K227" si="996">+J227</f>
        <v>28.958333333333332</v>
      </c>
      <c r="L227" s="56">
        <f t="shared" ref="L227" si="997">+K227</f>
        <v>28.958333333333332</v>
      </c>
      <c r="M227" s="56">
        <f t="shared" ref="M227" si="998">+L227</f>
        <v>28.958333333333332</v>
      </c>
      <c r="N227" s="56">
        <f t="shared" ref="N227" si="999">+M227</f>
        <v>28.958333333333332</v>
      </c>
    </row>
    <row r="228" spans="1:14">
      <c r="A228" s="9" t="s">
        <v>132</v>
      </c>
      <c r="B228" s="9">
        <f>+Historicals!B174</f>
        <v>75</v>
      </c>
      <c r="C228" s="9">
        <f>+Historicals!C174</f>
        <v>84</v>
      </c>
      <c r="D228" s="9">
        <f>+Historicals!D174</f>
        <v>91</v>
      </c>
      <c r="E228" s="9">
        <f>+Historicals!E174</f>
        <v>110</v>
      </c>
      <c r="F228" s="9">
        <f>+Historicals!F174</f>
        <v>116</v>
      </c>
      <c r="G228" s="9">
        <f>+Historicals!G174</f>
        <v>112</v>
      </c>
      <c r="H228" s="9">
        <f>+Historicals!H174</f>
        <v>141</v>
      </c>
      <c r="I228" s="9">
        <f>+Historicals!I174</f>
        <v>134</v>
      </c>
      <c r="J228" s="52">
        <f>+J231*J238</f>
        <v>134</v>
      </c>
      <c r="K228" s="52">
        <f t="shared" ref="K228:N228" si="1000">+K231*K238</f>
        <v>134</v>
      </c>
      <c r="L228" s="52">
        <f t="shared" si="1000"/>
        <v>134</v>
      </c>
      <c r="M228" s="52">
        <f t="shared" si="1000"/>
        <v>134</v>
      </c>
      <c r="N228" s="52">
        <f t="shared" si="1000"/>
        <v>134</v>
      </c>
    </row>
    <row r="229" spans="1:14">
      <c r="A229" s="50" t="s">
        <v>129</v>
      </c>
      <c r="B229" s="51" t="str">
        <f t="shared" ref="B229" si="1001">+IFERROR(B228/A228-1,"nm")</f>
        <v>nm</v>
      </c>
      <c r="C229" s="51">
        <f t="shared" ref="C229" si="1002">+IFERROR(C228/B228-1,"nm")</f>
        <v>0.12000000000000011</v>
      </c>
      <c r="D229" s="51">
        <f t="shared" ref="D229" si="1003">+IFERROR(D228/C228-1,"nm")</f>
        <v>8.3333333333333259E-2</v>
      </c>
      <c r="E229" s="51">
        <f t="shared" ref="E229" si="1004">+IFERROR(E228/D228-1,"nm")</f>
        <v>0.20879120879120872</v>
      </c>
      <c r="F229" s="51">
        <f t="shared" ref="F229" si="1005">+IFERROR(F228/E228-1,"nm")</f>
        <v>5.4545454545454453E-2</v>
      </c>
      <c r="G229" s="51">
        <f t="shared" ref="G229" si="1006">+IFERROR(G228/F228-1,"nm")</f>
        <v>-3.4482758620689613E-2</v>
      </c>
      <c r="H229" s="51">
        <f t="shared" ref="H229" si="1007">+IFERROR(H228/G228-1,"nm")</f>
        <v>0.2589285714285714</v>
      </c>
      <c r="I229" s="51">
        <f>+IFERROR(I228/H228-1,"nm")</f>
        <v>-4.9645390070921946E-2</v>
      </c>
      <c r="J229" s="51">
        <f t="shared" ref="J229" si="1008">+IFERROR(J228/I228-1,"nm")</f>
        <v>0</v>
      </c>
      <c r="K229" s="51">
        <f t="shared" ref="K229" si="1009">+IFERROR(K228/J228-1,"nm")</f>
        <v>0</v>
      </c>
      <c r="L229" s="51">
        <f t="shared" ref="L229" si="1010">+IFERROR(L228/K228-1,"nm")</f>
        <v>0</v>
      </c>
      <c r="M229" s="51">
        <f t="shared" ref="M229" si="1011">+IFERROR(M228/L228-1,"nm")</f>
        <v>0</v>
      </c>
      <c r="N229" s="51">
        <f t="shared" ref="N229" si="1012">+IFERROR(N228/M228-1,"nm")</f>
        <v>0</v>
      </c>
    </row>
    <row r="230" spans="1:14">
      <c r="A230" s="50" t="s">
        <v>133</v>
      </c>
      <c r="B230" s="51">
        <f>+IFERROR(B228/B$211,"nm")</f>
        <v>-0.91463414634146345</v>
      </c>
      <c r="C230" s="51">
        <f t="shared" ref="C230:I230" si="1013">+IFERROR(C228/C$211,"nm")</f>
        <v>-0.97674418604651159</v>
      </c>
      <c r="D230" s="51">
        <f t="shared" si="1013"/>
        <v>1.2133333333333334</v>
      </c>
      <c r="E230" s="51">
        <f t="shared" si="1013"/>
        <v>4.2307692307692308</v>
      </c>
      <c r="F230" s="51">
        <f t="shared" si="1013"/>
        <v>-16.571428571428573</v>
      </c>
      <c r="G230" s="51">
        <f t="shared" si="1013"/>
        <v>-10.181818181818182</v>
      </c>
      <c r="H230" s="51">
        <f t="shared" si="1013"/>
        <v>3.5249999999999999</v>
      </c>
      <c r="I230" s="51">
        <f t="shared" si="1013"/>
        <v>-1.8611111111111112</v>
      </c>
      <c r="J230" s="51">
        <f t="shared" ref="J230:N230" si="1014">+IFERROR(J228/J$21,"nm")</f>
        <v>7.3012586498120199E-3</v>
      </c>
      <c r="K230" s="51">
        <f t="shared" si="1014"/>
        <v>7.3012586498120199E-3</v>
      </c>
      <c r="L230" s="51">
        <f t="shared" si="1014"/>
        <v>7.3012586498120199E-3</v>
      </c>
      <c r="M230" s="51">
        <f t="shared" si="1014"/>
        <v>7.3012586498120199E-3</v>
      </c>
      <c r="N230" s="51">
        <f t="shared" si="1014"/>
        <v>7.3012586498120199E-3</v>
      </c>
    </row>
    <row r="231" spans="1:14">
      <c r="A231" s="50" t="s">
        <v>142</v>
      </c>
      <c r="B231" s="51">
        <f t="shared" ref="B231:H231" si="1015">+IFERROR(B228/B238,"nm")</f>
        <v>0.10518934081346423</v>
      </c>
      <c r="C231" s="51">
        <f t="shared" si="1015"/>
        <v>8.9647812166488788E-2</v>
      </c>
      <c r="D231" s="51">
        <f t="shared" si="1015"/>
        <v>7.3505654281098551E-2</v>
      </c>
      <c r="E231" s="51">
        <f t="shared" si="1015"/>
        <v>7.586206896551724E-2</v>
      </c>
      <c r="F231" s="51">
        <f t="shared" si="1015"/>
        <v>6.9336521219366412E-2</v>
      </c>
      <c r="G231" s="51">
        <f t="shared" si="1015"/>
        <v>5.845511482254697E-2</v>
      </c>
      <c r="H231" s="51">
        <f t="shared" si="1015"/>
        <v>7.5401069518716571E-2</v>
      </c>
      <c r="I231" s="51">
        <f>+IFERROR(I228/I238,"nm")</f>
        <v>7.374793615850303E-2</v>
      </c>
      <c r="J231" s="56">
        <f>+I231</f>
        <v>7.374793615850303E-2</v>
      </c>
      <c r="K231" s="56">
        <f t="shared" ref="K231" si="1016">+J231</f>
        <v>7.374793615850303E-2</v>
      </c>
      <c r="L231" s="56">
        <f t="shared" ref="L231" si="1017">+K231</f>
        <v>7.374793615850303E-2</v>
      </c>
      <c r="M231" s="56">
        <f t="shared" ref="M231" si="1018">+L231</f>
        <v>7.374793615850303E-2</v>
      </c>
      <c r="N231" s="56">
        <f t="shared" ref="N231" si="1019">+M231</f>
        <v>7.374793615850303E-2</v>
      </c>
    </row>
    <row r="232" spans="1:14">
      <c r="A232" s="9" t="s">
        <v>134</v>
      </c>
      <c r="B232" s="9">
        <f>+Historicals!B141</f>
        <v>-1097</v>
      </c>
      <c r="C232" s="9">
        <f>+Historicals!C141</f>
        <v>-1173</v>
      </c>
      <c r="D232" s="9">
        <f>+Historicals!D141</f>
        <v>-724</v>
      </c>
      <c r="E232" s="9">
        <f>+Historicals!E141</f>
        <v>-1456</v>
      </c>
      <c r="F232" s="9">
        <f>+Historicals!F141</f>
        <v>-1810</v>
      </c>
      <c r="G232" s="9">
        <f>+Historicals!G141</f>
        <v>-1967</v>
      </c>
      <c r="H232" s="9">
        <f>+Historicals!H141</f>
        <v>-2261</v>
      </c>
      <c r="I232" s="9">
        <f>+Historicals!I141</f>
        <v>-2219</v>
      </c>
      <c r="J232" s="9">
        <f>+J225-J228</f>
        <v>-2219</v>
      </c>
      <c r="K232" s="9">
        <f t="shared" ref="K232:N232" si="1020">+K225-K228</f>
        <v>-2219</v>
      </c>
      <c r="L232" s="9">
        <f t="shared" si="1020"/>
        <v>-2219</v>
      </c>
      <c r="M232" s="9">
        <f t="shared" si="1020"/>
        <v>-2219</v>
      </c>
      <c r="N232" s="9">
        <f t="shared" si="1020"/>
        <v>-2219</v>
      </c>
    </row>
    <row r="233" spans="1:14">
      <c r="A233" s="50" t="s">
        <v>129</v>
      </c>
      <c r="B233" s="51" t="str">
        <f t="shared" ref="B233" si="1021">+IFERROR(B232/A232-1,"nm")</f>
        <v>nm</v>
      </c>
      <c r="C233" s="51">
        <f t="shared" ref="C233" si="1022">+IFERROR(C232/B232-1,"nm")</f>
        <v>6.9279854147675568E-2</v>
      </c>
      <c r="D233" s="51">
        <f t="shared" ref="D233" si="1023">+IFERROR(D232/C232-1,"nm")</f>
        <v>-0.38277919863597609</v>
      </c>
      <c r="E233" s="51">
        <f t="shared" ref="E233" si="1024">+IFERROR(E232/D232-1,"nm")</f>
        <v>1.0110497237569063</v>
      </c>
      <c r="F233" s="51">
        <f t="shared" ref="F233" si="1025">+IFERROR(F232/E232-1,"nm")</f>
        <v>0.24313186813186816</v>
      </c>
      <c r="G233" s="51">
        <f t="shared" ref="G233" si="1026">+IFERROR(G232/F232-1,"nm")</f>
        <v>8.6740331491712785E-2</v>
      </c>
      <c r="H233" s="51">
        <f t="shared" ref="H233" si="1027">+IFERROR(H232/G232-1,"nm")</f>
        <v>0.14946619217081847</v>
      </c>
      <c r="I233" s="51">
        <f>+IFERROR(I232/H232-1,"nm")</f>
        <v>-1.8575851393188847E-2</v>
      </c>
      <c r="J233" s="51">
        <f t="shared" ref="J233" si="1028">+IFERROR(J232/I232-1,"nm")</f>
        <v>0</v>
      </c>
      <c r="K233" s="51">
        <f t="shared" ref="K233" si="1029">+IFERROR(K232/J232-1,"nm")</f>
        <v>0</v>
      </c>
      <c r="L233" s="51">
        <f t="shared" ref="L233" si="1030">+IFERROR(L232/K232-1,"nm")</f>
        <v>0</v>
      </c>
      <c r="M233" s="51">
        <f t="shared" ref="M233" si="1031">+IFERROR(M232/L232-1,"nm")</f>
        <v>0</v>
      </c>
      <c r="N233" s="51">
        <f t="shared" ref="N233" si="1032">+IFERROR(N232/M232-1,"nm")</f>
        <v>0</v>
      </c>
    </row>
    <row r="234" spans="1:14">
      <c r="A234" s="50" t="s">
        <v>131</v>
      </c>
      <c r="B234" s="51">
        <f>+IFERROR(B232/B$211,"nm")</f>
        <v>13.378048780487806</v>
      </c>
      <c r="C234" s="51">
        <f t="shared" ref="C234:I234" si="1033">+IFERROR(C232/C$211,"nm")</f>
        <v>13.63953488372093</v>
      </c>
      <c r="D234" s="51">
        <f t="shared" si="1033"/>
        <v>-9.6533333333333342</v>
      </c>
      <c r="E234" s="51">
        <f t="shared" si="1033"/>
        <v>-56</v>
      </c>
      <c r="F234" s="51">
        <f t="shared" si="1033"/>
        <v>258.57142857142856</v>
      </c>
      <c r="G234" s="51">
        <f t="shared" si="1033"/>
        <v>178.81818181818181</v>
      </c>
      <c r="H234" s="51">
        <f t="shared" si="1033"/>
        <v>-56.524999999999999</v>
      </c>
      <c r="I234" s="51">
        <f t="shared" si="1033"/>
        <v>30.819444444444443</v>
      </c>
      <c r="J234" s="51">
        <f t="shared" ref="J234:N234" si="1034">+IFERROR(J232/J$21,"nm")</f>
        <v>-0.12090666376069308</v>
      </c>
      <c r="K234" s="51">
        <f t="shared" si="1034"/>
        <v>-0.12090666376069308</v>
      </c>
      <c r="L234" s="51">
        <f t="shared" si="1034"/>
        <v>-0.12090666376069308</v>
      </c>
      <c r="M234" s="51">
        <f t="shared" si="1034"/>
        <v>-0.12090666376069308</v>
      </c>
      <c r="N234" s="51">
        <f t="shared" si="1034"/>
        <v>-0.12090666376069308</v>
      </c>
    </row>
    <row r="235" spans="1:14">
      <c r="A235" s="9" t="s">
        <v>135</v>
      </c>
      <c r="B235" s="9">
        <f>+Historicals!B163</f>
        <v>254</v>
      </c>
      <c r="C235" s="9">
        <f>+Historicals!C163</f>
        <v>264</v>
      </c>
      <c r="D235" s="9">
        <f>+Historicals!D163</f>
        <v>291</v>
      </c>
      <c r="E235" s="9">
        <f>+Historicals!E163</f>
        <v>159</v>
      </c>
      <c r="F235" s="9">
        <f>+Historicals!F163</f>
        <v>377</v>
      </c>
      <c r="G235" s="9">
        <f>+Historicals!G163</f>
        <v>318</v>
      </c>
      <c r="H235" s="9">
        <f>+Historicals!H163</f>
        <v>11</v>
      </c>
      <c r="I235" s="9">
        <f>+Historicals!I163</f>
        <v>50</v>
      </c>
      <c r="J235" s="52">
        <f>+J211*J237</f>
        <v>50</v>
      </c>
      <c r="K235" s="52">
        <f>+K211*K237</f>
        <v>50</v>
      </c>
      <c r="L235" s="52">
        <f>+L211*L237</f>
        <v>50</v>
      </c>
      <c r="M235" s="52">
        <f>+M211*M237</f>
        <v>50</v>
      </c>
      <c r="N235" s="52">
        <f>+N211*N237</f>
        <v>50</v>
      </c>
    </row>
    <row r="236" spans="1:14">
      <c r="A236" s="50" t="s">
        <v>129</v>
      </c>
      <c r="B236" s="51" t="str">
        <f t="shared" ref="B236" si="1035">+IFERROR(B235/A235-1,"nm")</f>
        <v>nm</v>
      </c>
      <c r="C236" s="51">
        <f t="shared" ref="C236" si="1036">+IFERROR(C235/B235-1,"nm")</f>
        <v>3.937007874015741E-2</v>
      </c>
      <c r="D236" s="51">
        <f t="shared" ref="D236" si="1037">+IFERROR(D235/C235-1,"nm")</f>
        <v>0.10227272727272729</v>
      </c>
      <c r="E236" s="51">
        <f t="shared" ref="E236" si="1038">+IFERROR(E235/D235-1,"nm")</f>
        <v>-0.45360824742268047</v>
      </c>
      <c r="F236" s="51">
        <f t="shared" ref="F236" si="1039">+IFERROR(F235/E235-1,"nm")</f>
        <v>1.3710691823899372</v>
      </c>
      <c r="G236" s="51">
        <f t="shared" ref="G236" si="1040">+IFERROR(G235/F235-1,"nm")</f>
        <v>-0.156498673740053</v>
      </c>
      <c r="H236" s="51">
        <f t="shared" ref="H236" si="1041">+IFERROR(H235/G235-1,"nm")</f>
        <v>-0.96540880503144655</v>
      </c>
      <c r="I236" s="51">
        <f>+IFERROR(I235/H235-1,"nm")</f>
        <v>3.5454545454545459</v>
      </c>
      <c r="J236" s="51">
        <f t="shared" ref="J236" si="1042">+IFERROR(J235/I235-1,"nm")</f>
        <v>0</v>
      </c>
      <c r="K236" s="51">
        <f t="shared" ref="K236" si="1043">+IFERROR(K235/J235-1,"nm")</f>
        <v>0</v>
      </c>
      <c r="L236" s="51">
        <f t="shared" ref="L236" si="1044">+IFERROR(L235/K235-1,"nm")</f>
        <v>0</v>
      </c>
      <c r="M236" s="51">
        <f t="shared" ref="M236" si="1045">+IFERROR(M235/L235-1,"nm")</f>
        <v>0</v>
      </c>
      <c r="N236" s="51">
        <f t="shared" ref="N236" si="1046">+IFERROR(N235/M235-1,"nm")</f>
        <v>0</v>
      </c>
    </row>
    <row r="237" spans="1:14">
      <c r="A237" s="50" t="s">
        <v>133</v>
      </c>
      <c r="B237" s="51">
        <f>+IFERROR(B235/B$211,"nm")</f>
        <v>-3.0975609756097562</v>
      </c>
      <c r="C237" s="51">
        <f t="shared" ref="C237:I237" si="1047">+IFERROR(C235/C$211,"nm")</f>
        <v>-3.0697674418604652</v>
      </c>
      <c r="D237" s="51">
        <f t="shared" si="1047"/>
        <v>3.88</v>
      </c>
      <c r="E237" s="51">
        <f t="shared" si="1047"/>
        <v>6.115384615384615</v>
      </c>
      <c r="F237" s="51">
        <f t="shared" si="1047"/>
        <v>-53.857142857142854</v>
      </c>
      <c r="G237" s="51">
        <f t="shared" si="1047"/>
        <v>-28.90909090909091</v>
      </c>
      <c r="H237" s="51">
        <f t="shared" si="1047"/>
        <v>0.27500000000000002</v>
      </c>
      <c r="I237" s="51">
        <f t="shared" si="1047"/>
        <v>-0.69444444444444442</v>
      </c>
      <c r="J237" s="56">
        <f>+I237</f>
        <v>-0.69444444444444442</v>
      </c>
      <c r="K237" s="56">
        <f t="shared" ref="K237" si="1048">+J237</f>
        <v>-0.69444444444444442</v>
      </c>
      <c r="L237" s="56">
        <f t="shared" ref="L237" si="1049">+K237</f>
        <v>-0.69444444444444442</v>
      </c>
      <c r="M237" s="56">
        <f t="shared" ref="M237" si="1050">+L237</f>
        <v>-0.69444444444444442</v>
      </c>
      <c r="N237" s="56">
        <f t="shared" ref="N237" si="1051">+M237</f>
        <v>-0.69444444444444442</v>
      </c>
    </row>
    <row r="238" spans="1:14">
      <c r="A238" s="9" t="s">
        <v>143</v>
      </c>
      <c r="B238" s="9">
        <f>+Historicals!B152</f>
        <v>713</v>
      </c>
      <c r="C238" s="9">
        <f>+Historicals!C152</f>
        <v>937</v>
      </c>
      <c r="D238" s="9">
        <f>+Historicals!D152</f>
        <v>1238</v>
      </c>
      <c r="E238" s="9">
        <f>+Historicals!E152</f>
        <v>1450</v>
      </c>
      <c r="F238" s="9">
        <f>+Historicals!F152</f>
        <v>1673</v>
      </c>
      <c r="G238" s="9">
        <f>+Historicals!G152</f>
        <v>1916</v>
      </c>
      <c r="H238" s="9">
        <f>+Historicals!H152</f>
        <v>1870</v>
      </c>
      <c r="I238" s="9">
        <f>+Historicals!I152</f>
        <v>1817</v>
      </c>
      <c r="J238" s="52">
        <f>+J211*J240</f>
        <v>1817</v>
      </c>
      <c r="K238" s="52">
        <f>+K211*K240</f>
        <v>1817</v>
      </c>
      <c r="L238" s="52">
        <f>+L211*L240</f>
        <v>1817</v>
      </c>
      <c r="M238" s="52">
        <f>+M211*M240</f>
        <v>1817</v>
      </c>
      <c r="N238" s="52">
        <f>+N211*N240</f>
        <v>1817</v>
      </c>
    </row>
    <row r="239" spans="1:14">
      <c r="A239" s="50" t="s">
        <v>129</v>
      </c>
      <c r="B239" s="51" t="str">
        <f t="shared" ref="B239" si="1052">+IFERROR(B238/A238-1,"nm")</f>
        <v>nm</v>
      </c>
      <c r="C239" s="51">
        <f t="shared" ref="C239" si="1053">+IFERROR(C238/B238-1,"nm")</f>
        <v>0.31416549789621318</v>
      </c>
      <c r="D239" s="51">
        <f t="shared" ref="D239" si="1054">+IFERROR(D238/C238-1,"nm")</f>
        <v>0.32123799359658478</v>
      </c>
      <c r="E239" s="51">
        <f t="shared" ref="E239" si="1055">+IFERROR(E238/D238-1,"nm")</f>
        <v>0.17124394184168024</v>
      </c>
      <c r="F239" s="51">
        <f t="shared" ref="F239" si="1056">+IFERROR(F238/E238-1,"nm")</f>
        <v>0.15379310344827579</v>
      </c>
      <c r="G239" s="51">
        <f t="shared" ref="G239" si="1057">+IFERROR(G238/F238-1,"nm")</f>
        <v>0.14524805738194857</v>
      </c>
      <c r="H239" s="51">
        <f t="shared" ref="H239" si="1058">+IFERROR(H238/G238-1,"nm")</f>
        <v>-2.4008350730688965E-2</v>
      </c>
      <c r="I239" s="51">
        <f>+IFERROR(I238/H238-1,"nm")</f>
        <v>-2.8342245989304793E-2</v>
      </c>
      <c r="J239" s="51">
        <f>+J240+J241</f>
        <v>-25.236111111111111</v>
      </c>
      <c r="K239" s="51">
        <f t="shared" ref="K239:N239" si="1059">+K240+K241</f>
        <v>-25.236111111111111</v>
      </c>
      <c r="L239" s="51">
        <f t="shared" si="1059"/>
        <v>-25.236111111111111</v>
      </c>
      <c r="M239" s="51">
        <f t="shared" si="1059"/>
        <v>-25.236111111111111</v>
      </c>
      <c r="N239" s="51">
        <f t="shared" si="1059"/>
        <v>-25.236111111111111</v>
      </c>
    </row>
    <row r="240" spans="1:14">
      <c r="A240" s="50" t="s">
        <v>133</v>
      </c>
      <c r="B240" s="51">
        <f>+IFERROR(B238/B$211,"nm")</f>
        <v>-8.6951219512195124</v>
      </c>
      <c r="C240" s="51">
        <f t="shared" ref="C240:I240" si="1060">+IFERROR(C238/C$211,"nm")</f>
        <v>-10.895348837209303</v>
      </c>
      <c r="D240" s="51">
        <f t="shared" si="1060"/>
        <v>16.506666666666668</v>
      </c>
      <c r="E240" s="51">
        <f t="shared" si="1060"/>
        <v>55.769230769230766</v>
      </c>
      <c r="F240" s="51">
        <f t="shared" si="1060"/>
        <v>-239</v>
      </c>
      <c r="G240" s="51">
        <f t="shared" si="1060"/>
        <v>-174.18181818181819</v>
      </c>
      <c r="H240" s="51">
        <f t="shared" si="1060"/>
        <v>46.75</v>
      </c>
      <c r="I240" s="51">
        <f t="shared" si="1060"/>
        <v>-25.236111111111111</v>
      </c>
      <c r="J240" s="56">
        <f>+I240</f>
        <v>-25.236111111111111</v>
      </c>
      <c r="K240" s="56">
        <f t="shared" ref="K240" si="1061">+J240</f>
        <v>-25.236111111111111</v>
      </c>
      <c r="L240" s="56">
        <f t="shared" ref="L240" si="1062">+K240</f>
        <v>-25.236111111111111</v>
      </c>
      <c r="M240" s="56">
        <f t="shared" ref="M240" si="1063">+L240</f>
        <v>-25.236111111111111</v>
      </c>
      <c r="N240" s="56">
        <f t="shared" ref="N240" si="1064">+M240</f>
        <v>-25.236111111111111</v>
      </c>
    </row>
    <row r="241" spans="1:14">
      <c r="A241" s="47"/>
      <c r="B241" s="47"/>
      <c r="C241" s="47"/>
      <c r="D241" s="47"/>
      <c r="E241" s="47"/>
      <c r="F241" s="47"/>
      <c r="G241" s="47"/>
      <c r="H241" s="47"/>
      <c r="I241" s="47"/>
      <c r="J241" s="43"/>
      <c r="K241" s="43"/>
      <c r="L241" s="43"/>
      <c r="M241" s="43"/>
      <c r="N241" s="43"/>
    </row>
    <row r="242" spans="1:14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</row>
    <row r="243" spans="1:14">
      <c r="A243" s="48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</row>
    <row r="244" spans="1:14">
      <c r="A244" s="49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48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</row>
    <row r="246" spans="1:14">
      <c r="A246" s="48"/>
      <c r="B246" s="51"/>
      <c r="C246" s="51"/>
      <c r="D246" s="51"/>
      <c r="E246" s="51"/>
      <c r="F246" s="51"/>
      <c r="G246" s="51"/>
      <c r="H246" s="51"/>
      <c r="I246" s="51"/>
      <c r="J246" s="56"/>
      <c r="K246" s="56"/>
      <c r="L246" s="56"/>
      <c r="M246" s="56"/>
      <c r="N246" s="56"/>
    </row>
    <row r="247" spans="1:14">
      <c r="A247" s="48"/>
      <c r="B247" s="51"/>
      <c r="C247" s="51"/>
      <c r="D247" s="51"/>
      <c r="E247" s="51"/>
      <c r="F247" s="51"/>
      <c r="G247" s="51"/>
      <c r="H247" s="51"/>
      <c r="I247" s="51"/>
      <c r="J247" s="56"/>
      <c r="K247" s="56"/>
      <c r="L247" s="56"/>
      <c r="M247" s="56"/>
      <c r="N247" s="56"/>
    </row>
    <row r="248" spans="1:14">
      <c r="A248" s="49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48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</row>
    <row r="250" spans="1:14">
      <c r="A250" s="48"/>
      <c r="B250" s="51"/>
      <c r="C250" s="51"/>
      <c r="D250" s="51"/>
      <c r="E250" s="51"/>
      <c r="F250" s="51"/>
      <c r="G250" s="51"/>
      <c r="H250" s="51"/>
      <c r="I250" s="51"/>
      <c r="J250" s="56"/>
      <c r="K250" s="56"/>
      <c r="L250" s="56"/>
      <c r="M250" s="56"/>
      <c r="N250" s="56"/>
    </row>
    <row r="251" spans="1:14">
      <c r="A251" s="48"/>
      <c r="B251" s="51"/>
      <c r="C251" s="51"/>
      <c r="D251" s="51"/>
      <c r="E251" s="51"/>
      <c r="F251" s="51"/>
      <c r="G251" s="51"/>
      <c r="H251" s="51"/>
      <c r="I251" s="51"/>
      <c r="J251" s="56"/>
      <c r="K251" s="56"/>
      <c r="L251" s="56"/>
      <c r="M251" s="56"/>
      <c r="N251" s="56"/>
    </row>
    <row r="252" spans="1:14">
      <c r="A252" s="49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48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</row>
    <row r="254" spans="1:14">
      <c r="A254" s="48"/>
      <c r="B254" s="51"/>
      <c r="C254" s="51"/>
      <c r="D254" s="51"/>
      <c r="E254" s="51"/>
      <c r="F254" s="51"/>
      <c r="G254" s="51"/>
      <c r="H254" s="51"/>
      <c r="I254" s="51"/>
      <c r="J254" s="56"/>
      <c r="K254" s="56"/>
      <c r="L254" s="56"/>
      <c r="M254" s="56"/>
      <c r="N254" s="56"/>
    </row>
    <row r="255" spans="1:14">
      <c r="A255" s="48"/>
      <c r="B255" s="51"/>
      <c r="C255" s="51"/>
      <c r="D255" s="51"/>
      <c r="E255" s="51"/>
      <c r="F255" s="51"/>
      <c r="G255" s="51"/>
      <c r="H255" s="51"/>
      <c r="I255" s="51"/>
      <c r="J255" s="56"/>
      <c r="K255" s="56"/>
      <c r="L255" s="56"/>
      <c r="M255" s="56"/>
      <c r="N255" s="56"/>
    </row>
    <row r="256" spans="1:14">
      <c r="A256" s="9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</row>
    <row r="257" spans="1:14">
      <c r="A257" s="50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</row>
    <row r="258" spans="1:14">
      <c r="A258" s="50"/>
      <c r="B258" s="51"/>
      <c r="C258" s="51"/>
      <c r="D258" s="51"/>
      <c r="E258" s="51"/>
      <c r="F258" s="51"/>
      <c r="G258" s="51"/>
      <c r="H258" s="51"/>
      <c r="I258" s="51"/>
      <c r="J258" s="56"/>
      <c r="K258" s="56"/>
      <c r="L258" s="56"/>
      <c r="M258" s="56"/>
      <c r="N258" s="56"/>
    </row>
    <row r="259" spans="1:14">
      <c r="A259" s="9"/>
      <c r="B259" s="9"/>
      <c r="C259" s="9"/>
      <c r="D259" s="9"/>
      <c r="E259" s="9"/>
      <c r="F259" s="9"/>
      <c r="G259" s="9"/>
      <c r="H259" s="9"/>
      <c r="I259" s="9"/>
      <c r="J259" s="52"/>
      <c r="K259" s="52"/>
      <c r="L259" s="52"/>
      <c r="M259" s="52"/>
      <c r="N259" s="52"/>
    </row>
    <row r="260" spans="1:14">
      <c r="A260" s="50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</row>
    <row r="261" spans="1:14">
      <c r="A261" s="50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</row>
    <row r="262" spans="1:14">
      <c r="A262" s="50"/>
      <c r="B262" s="51"/>
      <c r="C262" s="51"/>
      <c r="D262" s="51"/>
      <c r="E262" s="51"/>
      <c r="F262" s="51"/>
      <c r="G262" s="51"/>
      <c r="H262" s="51"/>
      <c r="I262" s="51"/>
      <c r="J262" s="56"/>
      <c r="K262" s="56"/>
      <c r="L262" s="56"/>
      <c r="M262" s="56"/>
      <c r="N262" s="56"/>
    </row>
    <row r="263" spans="1:14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</row>
    <row r="264" spans="1:14">
      <c r="A264" s="50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</row>
    <row r="265" spans="1:14">
      <c r="A265" s="50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</row>
    <row r="266" spans="1:14">
      <c r="A266" s="9"/>
      <c r="B266" s="9"/>
      <c r="C266" s="9"/>
      <c r="D266" s="9"/>
      <c r="E266" s="9"/>
      <c r="F266" s="9"/>
      <c r="G266" s="9"/>
      <c r="H266" s="9"/>
      <c r="I266" s="9"/>
      <c r="J266" s="52"/>
      <c r="K266" s="52"/>
      <c r="L266" s="52"/>
      <c r="M266" s="52"/>
      <c r="N266" s="52"/>
    </row>
    <row r="267" spans="1:14">
      <c r="A267" s="50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</row>
    <row r="268" spans="1:14">
      <c r="A268" s="50"/>
      <c r="B268" s="51"/>
      <c r="C268" s="51"/>
      <c r="D268" s="51"/>
      <c r="E268" s="51"/>
      <c r="F268" s="51"/>
      <c r="G268" s="51"/>
      <c r="H268" s="51"/>
      <c r="I268" s="51"/>
      <c r="J268" s="56"/>
      <c r="K268" s="56"/>
      <c r="L268" s="56"/>
      <c r="M268" s="56"/>
      <c r="N268" s="56"/>
    </row>
    <row r="269" spans="1:14">
      <c r="A269" s="9"/>
      <c r="B269" s="9"/>
      <c r="C269" s="9"/>
      <c r="D269" s="9"/>
      <c r="E269" s="9"/>
      <c r="F269" s="9"/>
      <c r="G269" s="9"/>
      <c r="H269" s="9"/>
      <c r="I269" s="9"/>
      <c r="J269" s="52"/>
      <c r="K269" s="52"/>
      <c r="L269" s="52"/>
      <c r="M269" s="52"/>
      <c r="N269" s="52"/>
    </row>
    <row r="270" spans="1:14">
      <c r="A270" s="50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</row>
    <row r="271" spans="1:14">
      <c r="A271" s="50"/>
      <c r="B271" s="51"/>
      <c r="C271" s="51"/>
      <c r="D271" s="51"/>
      <c r="E271" s="51"/>
      <c r="F271" s="51"/>
      <c r="G271" s="51"/>
      <c r="H271" s="51"/>
      <c r="I271" s="51"/>
      <c r="J271" s="56"/>
      <c r="K271" s="56"/>
      <c r="L271" s="56"/>
      <c r="M271" s="56"/>
      <c r="N271" s="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Historicals</vt:lpstr>
      <vt:lpstr>Segmental forecast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2020-05-20T17:26:08Z</dcterms:created>
  <dcterms:modified xsi:type="dcterms:W3CDTF">2023-10-02T11:02:14Z</dcterms:modified>
</cp:coreProperties>
</file>